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FAF-S\ACH\SMSM\PROCEDURES EN COURS\DECHETS\HIA 83 13 29\3 DCE\Relecture\DCE 2025_000901 déchets\1 Réglement de la consultation\Cadres de réponse\Lot 2 - Laveran\"/>
    </mc:Choice>
  </mc:AlternateContent>
  <bookViews>
    <workbookView xWindow="33495" yWindow="-105" windowWidth="17025" windowHeight="10125" tabRatio="866"/>
  </bookViews>
  <sheets>
    <sheet name="P1 Collecte interne" sheetId="18" r:id="rId1"/>
    <sheet name="P2-Fournitures" sheetId="10" r:id="rId2"/>
    <sheet name="P3-Transport-élimination " sheetId="16" r:id="rId3"/>
    <sheet name="Prestations annexes" sheetId="17" r:id="rId4"/>
    <sheet name="PSE" sheetId="19" r:id="rId5"/>
  </sheets>
  <definedNames>
    <definedName name="_xlnm.Print_Titles" localSheetId="2">'P3-Transport-élimination '!$2:$8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16" l="1"/>
  <c r="J19" i="16"/>
  <c r="J17" i="16"/>
  <c r="J13" i="16"/>
  <c r="J12" i="16"/>
  <c r="J102" i="16"/>
  <c r="J100" i="16"/>
  <c r="J94" i="16"/>
  <c r="J93" i="16"/>
  <c r="J54" i="16"/>
  <c r="J53" i="16"/>
  <c r="G26" i="10"/>
  <c r="G25" i="10"/>
  <c r="J95" i="16" l="1"/>
  <c r="G58" i="10"/>
  <c r="J89" i="16" l="1"/>
  <c r="J88" i="16"/>
  <c r="J84" i="16"/>
  <c r="J83" i="16"/>
  <c r="G27" i="10"/>
  <c r="J85" i="16" l="1"/>
  <c r="J90" i="16"/>
  <c r="G50" i="10"/>
  <c r="G51" i="10"/>
  <c r="D19" i="19" l="1"/>
  <c r="D18" i="19"/>
  <c r="D16" i="19"/>
  <c r="D15" i="18"/>
  <c r="D16" i="18" s="1"/>
  <c r="D16" i="17"/>
  <c r="D17" i="17" s="1"/>
  <c r="J63" i="16"/>
  <c r="J55" i="16"/>
  <c r="G52" i="10"/>
  <c r="G53" i="10"/>
  <c r="G54" i="10"/>
  <c r="G55" i="10"/>
  <c r="G56" i="10"/>
  <c r="G57" i="10"/>
  <c r="G49" i="10"/>
  <c r="G33" i="10"/>
  <c r="G41" i="10"/>
  <c r="G42" i="10"/>
  <c r="G43" i="10"/>
  <c r="G44" i="10"/>
  <c r="G40" i="10"/>
  <c r="G34" i="10"/>
  <c r="G14" i="10"/>
  <c r="G15" i="10"/>
  <c r="G16" i="10"/>
  <c r="G17" i="10"/>
  <c r="G18" i="10"/>
  <c r="G19" i="10"/>
  <c r="G20" i="10"/>
  <c r="G21" i="10"/>
  <c r="G22" i="10"/>
  <c r="G23" i="10"/>
  <c r="G24" i="10"/>
  <c r="G13" i="10"/>
  <c r="G28" i="10" l="1"/>
  <c r="G59" i="10"/>
  <c r="D20" i="19"/>
  <c r="G45" i="10"/>
  <c r="G35" i="10"/>
  <c r="G62" i="10" l="1"/>
  <c r="J69" i="16"/>
  <c r="J68" i="16"/>
  <c r="J103" i="16"/>
  <c r="J104" i="16" s="1"/>
  <c r="J79" i="16"/>
  <c r="J78" i="16"/>
  <c r="J74" i="16"/>
  <c r="J73" i="16"/>
  <c r="J64" i="16"/>
  <c r="J65" i="16" s="1"/>
  <c r="J59" i="16"/>
  <c r="J58" i="16"/>
  <c r="J49" i="16"/>
  <c r="J48" i="16"/>
  <c r="J44" i="16"/>
  <c r="J43" i="16"/>
  <c r="J39" i="16"/>
  <c r="J38" i="16"/>
  <c r="J34" i="16"/>
  <c r="J33" i="16"/>
  <c r="J29" i="16"/>
  <c r="J28" i="16"/>
  <c r="J24" i="16"/>
  <c r="J23" i="16"/>
  <c r="J40" i="16" l="1"/>
  <c r="J35" i="16"/>
  <c r="J80" i="16"/>
  <c r="J60" i="16"/>
  <c r="J45" i="16"/>
  <c r="J30" i="16"/>
  <c r="J25" i="16"/>
  <c r="J50" i="16"/>
  <c r="J70" i="16"/>
  <c r="J14" i="16"/>
  <c r="J75" i="16"/>
  <c r="J20" i="16"/>
  <c r="J107" i="16" l="1"/>
</calcChain>
</file>

<file path=xl/sharedStrings.xml><?xml version="1.0" encoding="utf-8"?>
<sst xmlns="http://schemas.openxmlformats.org/spreadsheetml/2006/main" count="229" uniqueCount="103">
  <si>
    <t>- Transport (rotation)</t>
  </si>
  <si>
    <t>Anatobox en carton</t>
  </si>
  <si>
    <t>- traitement (tonne)</t>
  </si>
  <si>
    <t>- traitement (litre)</t>
  </si>
  <si>
    <t>Prix HT journalier de la location</t>
  </si>
  <si>
    <t>Prix unitaire HT</t>
  </si>
  <si>
    <t>2) Bennes à la demande</t>
  </si>
  <si>
    <t>KIT Emballages règlementaires
Amalgames dentaires
environ 5 litres</t>
  </si>
  <si>
    <t>Cartons doublés d'un sac transparent ou blanc
d'environ 23 L  pour verre ménager</t>
  </si>
  <si>
    <t>Fûts - Bidons
Liquides
5 litres</t>
  </si>
  <si>
    <t>Fûts - Bidons
Liquides
10 litres</t>
  </si>
  <si>
    <t>Fûts - Bidons
Liquides
20 litres</t>
  </si>
  <si>
    <t>Bac vert pour les DAOM 660L</t>
  </si>
  <si>
    <t>Bac vert pour les DAOM 180L</t>
  </si>
  <si>
    <t>Bac jaune pour les DASRI 360L</t>
  </si>
  <si>
    <t>Bac bleu pour cartons, papiers 660L</t>
  </si>
  <si>
    <t>Prix unitaire pour 1 mois HT</t>
  </si>
  <si>
    <t xml:space="preserve">4) Consommables </t>
  </si>
  <si>
    <t xml:space="preserve">Prix unitaire </t>
  </si>
  <si>
    <t>- Traitement (tonne)</t>
  </si>
  <si>
    <t>- Traitement (tonne) pour le papier confidentiel</t>
  </si>
  <si>
    <t>- Traitement (tonne) pour le papier non confidentiel</t>
  </si>
  <si>
    <t>B et C / Papiers confidentiels/non confidentiels</t>
  </si>
  <si>
    <t>A/ Déchets ménagers (DAOM)</t>
  </si>
  <si>
    <t xml:space="preserve">D/ Emballages ménagers </t>
  </si>
  <si>
    <t>E / Colonne à verre ménager</t>
  </si>
  <si>
    <t>F/ Déchets spécifiques et encombrants</t>
  </si>
  <si>
    <t>G/ DIB (déchets inustriels banals)</t>
  </si>
  <si>
    <t>J/ Bio déchets</t>
  </si>
  <si>
    <t>K/ CD et DVD</t>
  </si>
  <si>
    <t>L/ Déchets chimiques dangereux</t>
  </si>
  <si>
    <t xml:space="preserve"> M/ Emballages souillés par des produits chimiques </t>
  </si>
  <si>
    <t>N/ Aérosols</t>
  </si>
  <si>
    <t>O/ Stimulateur cardiaque, défibrillateur</t>
  </si>
  <si>
    <t xml:space="preserve">DASRI </t>
  </si>
  <si>
    <t>-Traitement (litre)</t>
  </si>
  <si>
    <t>H/ Déchets issus des travaux de jardin (végétaux)</t>
  </si>
  <si>
    <t>I) Huiles de fritures issues de la retauration</t>
  </si>
  <si>
    <t>Montant annuel</t>
  </si>
  <si>
    <t>Montant total annuel HT</t>
  </si>
  <si>
    <r>
      <t>Benne 15 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sécurisée et</t>
    </r>
    <r>
      <rPr>
        <vertAlign val="superscript"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fermée par cadenas (pour le papier confidentiel) </t>
    </r>
  </si>
  <si>
    <r>
      <t>Benne 7m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(déchets de jardin) </t>
    </r>
  </si>
  <si>
    <t>3) Bacs</t>
  </si>
  <si>
    <t>Prix unitaire HT Mensuel</t>
  </si>
  <si>
    <t>Montant annuel HT</t>
  </si>
  <si>
    <t>Bac noir pour emballages ménagers 660L</t>
  </si>
  <si>
    <t>Surchage microperforée de type Knapsack
pour film en polyéthylène</t>
  </si>
  <si>
    <t>Collecteur pour bouteilles PET et cannettes</t>
  </si>
  <si>
    <t>Collecteur pour papier de bureau</t>
  </si>
  <si>
    <t xml:space="preserve">Gestion des déchets au profit de l'HRIA Clermont-Tonnerre et des HNIA laveran et Sainte-Anne
Lot 2 Gestion des Déchets Dangereux (DD) et des Déchets Non Dangereux (DND)  de l'HNIA Laveran  </t>
  </si>
  <si>
    <t>Simulation financière (non contractuelle)</t>
  </si>
  <si>
    <r>
      <rPr>
        <b/>
        <u/>
        <sz val="11"/>
        <rFont val="Arial"/>
        <family val="2"/>
      </rPr>
      <t>Remarque</t>
    </r>
    <r>
      <rPr>
        <sz val="11"/>
        <rFont val="Arial"/>
        <family val="2"/>
      </rPr>
      <t xml:space="preserve"> : La simulation ne doit pas être modifiée et les prix à 2 chiffres après la virgules (dans les tableaux et la barre de formule).</t>
    </r>
  </si>
  <si>
    <t>1) Fournitures permanentes</t>
  </si>
  <si>
    <r>
      <t>Compacteur déchets ménagers (environ 20m</t>
    </r>
    <r>
      <rPr>
        <vertAlign val="superscript"/>
        <sz val="11"/>
        <rFont val="Arial"/>
        <family val="2"/>
      </rPr>
      <t xml:space="preserve">3 </t>
    </r>
    <r>
      <rPr>
        <sz val="11"/>
        <rFont val="Arial"/>
        <family val="2"/>
      </rPr>
      <t>)</t>
    </r>
  </si>
  <si>
    <r>
      <t>Compacteur (environ 15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>) à capot équipé d'un basculeur (pour le papier non confidentiel, les magazines, les revues, les cartons)</t>
    </r>
  </si>
  <si>
    <r>
      <t>Benne à DIB (7m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>)</t>
    </r>
  </si>
  <si>
    <r>
      <t>Benne de 30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ouverture arrière (à encombrants : matelas non souillés, mobilier, etc.) </t>
    </r>
  </si>
  <si>
    <r>
      <t>Benne 15m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fermée et sécurisée à emballages ménagers</t>
    </r>
  </si>
  <si>
    <t xml:space="preserve">Urnes sécurisées 80 litres identifiées, anti-feu, système de serrure à clef unique (pour le papier confidentiel) </t>
  </si>
  <si>
    <t>Colonne à verre ménager</t>
  </si>
  <si>
    <t>Emballage règlementaire pour aérosols (50L)</t>
  </si>
  <si>
    <t>Borne ou urne sécurisée pour les CD et DVD</t>
  </si>
  <si>
    <r>
      <t>Caisse palette fermée et étanche (1m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) pour les biodéchets </t>
    </r>
  </si>
  <si>
    <t>Porte sac adapté aux surchages de type Knapsack</t>
  </si>
  <si>
    <t xml:space="preserve">Nombre de conteneur pour 1 mois </t>
  </si>
  <si>
    <t xml:space="preserve">Prix unitaire HT </t>
  </si>
  <si>
    <t>Montant HT annuel</t>
  </si>
  <si>
    <t xml:space="preserve">Nombre de benne pour 1 mois </t>
  </si>
  <si>
    <t>Montant HT annuel*</t>
  </si>
  <si>
    <t>MONTANT HT TOTAL SUR 4 ANS</t>
  </si>
  <si>
    <t>* Simulation basée sur 112 bacs minimum sur le site</t>
  </si>
  <si>
    <t>Quantité annuelle</t>
  </si>
  <si>
    <r>
      <rPr>
        <b/>
        <u/>
        <sz val="10"/>
        <rFont val="Arial"/>
        <family val="2"/>
      </rPr>
      <t>Remarque</t>
    </r>
    <r>
      <rPr>
        <sz val="10"/>
        <rFont val="Arial"/>
        <family val="2"/>
      </rPr>
      <t xml:space="preserve"> : La simulation ne doit pas être modifiée et les prix à 2 chiffres après la virgules (dans les tableaux et la barre de formule).</t>
    </r>
  </si>
  <si>
    <t>Quantité mensuelle</t>
  </si>
  <si>
    <t>MONTANT TOTAL DE LA SIMULATION SUR 4 ANS</t>
  </si>
  <si>
    <t>Montant total de la simulation sur 4 ans</t>
  </si>
  <si>
    <t>DESIGNATION DE LA PRESTATION</t>
  </si>
  <si>
    <t>Prestations annexes (à l'heure)</t>
  </si>
  <si>
    <t>Prix mensuel HT</t>
  </si>
  <si>
    <t>Fût</t>
  </si>
  <si>
    <t>Transport (rotation)</t>
  </si>
  <si>
    <t>Nombre d'heure sur 1 année</t>
  </si>
  <si>
    <t>Désignation de la prestation</t>
  </si>
  <si>
    <t xml:space="preserve">Montant annuel HT </t>
  </si>
  <si>
    <t>Prix mensuel HT pour 1 fût</t>
  </si>
  <si>
    <t xml:space="preserve">Simulation financière (non contractuelle) </t>
  </si>
  <si>
    <t>Coût horaire</t>
  </si>
  <si>
    <t>Emballage réglementaire fermé pour emballages souillés (1 m3)</t>
  </si>
  <si>
    <t>*Simulation basée sur une location de 5 jours</t>
  </si>
  <si>
    <t>- traitement (kg)</t>
  </si>
  <si>
    <t>Traitement (Kg)</t>
  </si>
  <si>
    <t>Cartons avec sac transparent (environ 30L)</t>
  </si>
  <si>
    <t xml:space="preserve">Caisses croco pour piles,batteries et accumulateurs </t>
  </si>
  <si>
    <t>Caisse palette sécurisée (1m3) pour radio</t>
  </si>
  <si>
    <t>Caisse palette pour tubes néons et ampoules</t>
  </si>
  <si>
    <t>P/ Piles, batteries, accumulateurs</t>
  </si>
  <si>
    <t>Q/ Radiographies</t>
  </si>
  <si>
    <t>R/ Tubes néons et ampoules</t>
  </si>
  <si>
    <t>T/ Pièces anatomiques et</t>
  </si>
  <si>
    <t>U/ amalgames dentaires</t>
  </si>
  <si>
    <t>Prix unitaire mensuel HT</t>
  </si>
  <si>
    <t>PSE   : Gestion des mégots</t>
  </si>
  <si>
    <t>Collecte interne et prestations associées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</si>
</sst>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164" formatCode="#,##0.00\ &quot;€&quot;"/>
    <numFmt numFmtId="165" formatCode="#,##0.00\ _€"/>
    <numFmt numFmtId="166" formatCode="_-* #,##0.00\ [$€]_-;\-* #,##0.00\ [$€]_-;_-* &quot;-&quot;??\ [$€]_-;_-@_-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1"/>
      <name val="Arial"/>
      <family val="2"/>
    </font>
    <font>
      <b/>
      <sz val="10"/>
      <color rgb="FF00B0F0"/>
      <name val="Arial"/>
      <family val="2"/>
    </font>
    <font>
      <vertAlign val="superscript"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vertAlign val="superscript"/>
      <sz val="11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b/>
      <sz val="11"/>
      <name val="Arial 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161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9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/>
    </xf>
    <xf numFmtId="0" fontId="1" fillId="2" borderId="0" xfId="0" quotePrefix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9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/>
    </xf>
    <xf numFmtId="9" fontId="2" fillId="2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/>
    </xf>
    <xf numFmtId="9" fontId="2" fillId="2" borderId="0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9" fontId="8" fillId="2" borderId="0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164" fontId="2" fillId="3" borderId="3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2" fillId="2" borderId="6" xfId="0" quotePrefix="1" applyNumberFormat="1" applyFont="1" applyFill="1" applyBorder="1" applyAlignment="1">
      <alignment horizontal="center" vertical="center"/>
    </xf>
    <xf numFmtId="10" fontId="1" fillId="3" borderId="1" xfId="1" applyNumberFormat="1" applyFont="1" applyFill="1" applyBorder="1" applyAlignment="1">
      <alignment horizontal="center" vertical="center" wrapText="1"/>
    </xf>
    <xf numFmtId="10" fontId="2" fillId="3" borderId="1" xfId="1" applyNumberFormat="1" applyFont="1" applyFill="1" applyBorder="1" applyAlignment="1">
      <alignment horizontal="left" vertical="center" wrapText="1"/>
    </xf>
    <xf numFmtId="1" fontId="11" fillId="2" borderId="13" xfId="1" applyNumberFormat="1" applyFont="1" applyFill="1" applyBorder="1" applyAlignment="1">
      <alignment horizontal="center" vertical="center" wrapText="1"/>
    </xf>
    <xf numFmtId="7" fontId="2" fillId="0" borderId="1" xfId="2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0" fontId="1" fillId="3" borderId="1" xfId="1" applyNumberFormat="1" applyFont="1" applyFill="1" applyBorder="1" applyAlignment="1">
      <alignment horizontal="left" vertical="center" wrapText="1"/>
    </xf>
    <xf numFmtId="0" fontId="1" fillId="3" borderId="1" xfId="0" quotePrefix="1" applyFont="1" applyFill="1" applyBorder="1" applyAlignment="1">
      <alignment vertical="center"/>
    </xf>
    <xf numFmtId="1" fontId="11" fillId="2" borderId="1" xfId="0" quotePrefix="1" applyNumberFormat="1" applyFont="1" applyFill="1" applyBorder="1" applyAlignment="1">
      <alignment horizontal="center" vertical="center"/>
    </xf>
    <xf numFmtId="164" fontId="11" fillId="2" borderId="1" xfId="0" quotePrefix="1" applyNumberFormat="1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right" vertical="center" wrapText="1"/>
    </xf>
    <xf numFmtId="0" fontId="1" fillId="2" borderId="0" xfId="0" quotePrefix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quotePrefix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7" fontId="11" fillId="0" borderId="1" xfId="2" applyNumberFormat="1" applyFont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0" fontId="5" fillId="3" borderId="1" xfId="1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0" fontId="1" fillId="3" borderId="6" xfId="1" applyNumberFormat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 wrapText="1"/>
    </xf>
    <xf numFmtId="10" fontId="1" fillId="3" borderId="5" xfId="1" applyNumberFormat="1" applyFont="1" applyFill="1" applyBorder="1" applyAlignment="1">
      <alignment horizontal="center" vertical="center" wrapText="1"/>
    </xf>
    <xf numFmtId="10" fontId="5" fillId="3" borderId="9" xfId="1" applyNumberFormat="1" applyFont="1" applyFill="1" applyBorder="1" applyAlignment="1">
      <alignment horizontal="center" vertical="center" wrapText="1"/>
    </xf>
    <xf numFmtId="10" fontId="5" fillId="3" borderId="7" xfId="1" applyNumberFormat="1" applyFont="1" applyFill="1" applyBorder="1" applyAlignment="1">
      <alignment horizontal="center" vertical="center" wrapText="1"/>
    </xf>
    <xf numFmtId="10" fontId="5" fillId="3" borderId="11" xfId="1" applyNumberFormat="1" applyFont="1" applyFill="1" applyBorder="1" applyAlignment="1">
      <alignment horizontal="center" vertical="center" wrapText="1"/>
    </xf>
    <xf numFmtId="10" fontId="5" fillId="3" borderId="10" xfId="1" applyNumberFormat="1" applyFont="1" applyFill="1" applyBorder="1" applyAlignment="1">
      <alignment horizontal="center" vertical="center" wrapText="1"/>
    </xf>
    <xf numFmtId="10" fontId="5" fillId="3" borderId="4" xfId="1" applyNumberFormat="1" applyFont="1" applyFill="1" applyBorder="1" applyAlignment="1">
      <alignment horizontal="center" vertical="center" wrapText="1"/>
    </xf>
    <xf numFmtId="10" fontId="5" fillId="3" borderId="12" xfId="1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0" fontId="5" fillId="3" borderId="6" xfId="1" applyNumberFormat="1" applyFont="1" applyFill="1" applyBorder="1" applyAlignment="1">
      <alignment horizontal="center" vertical="center" wrapText="1"/>
    </xf>
    <xf numFmtId="10" fontId="5" fillId="3" borderId="3" xfId="1" applyNumberFormat="1" applyFont="1" applyFill="1" applyBorder="1" applyAlignment="1">
      <alignment horizontal="center" vertical="center" wrapText="1"/>
    </xf>
    <xf numFmtId="10" fontId="5" fillId="3" borderId="5" xfId="1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quotePrefix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" fillId="3" borderId="1" xfId="0" quotePrefix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3" borderId="1" xfId="0" quotePrefix="1" applyFont="1" applyFill="1" applyBorder="1" applyAlignment="1">
      <alignment horizontal="left" vertical="center"/>
    </xf>
    <xf numFmtId="165" fontId="2" fillId="2" borderId="0" xfId="0" applyNumberFormat="1" applyFont="1" applyFill="1" applyBorder="1" applyAlignment="1">
      <alignment horizontal="right" vertical="center"/>
    </xf>
    <xf numFmtId="9" fontId="2" fillId="2" borderId="0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3">
    <cellStyle name="Euro" xfId="2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="90" zoomScaleNormal="90" workbookViewId="0">
      <selection activeCell="C15" sqref="C15"/>
    </sheetView>
  </sheetViews>
  <sheetFormatPr baseColWidth="10" defaultColWidth="11.42578125" defaultRowHeight="15"/>
  <cols>
    <col min="1" max="1" width="43.5703125" style="1" customWidth="1"/>
    <col min="2" max="2" width="37.42578125" style="1" customWidth="1"/>
    <col min="3" max="3" width="22.85546875" style="1" customWidth="1"/>
    <col min="4" max="4" width="55.140625" style="1" customWidth="1"/>
    <col min="5" max="6" width="10.7109375" style="1" customWidth="1"/>
    <col min="7" max="7" width="13" style="1" customWidth="1"/>
    <col min="8" max="8" width="13.28515625" style="1" bestFit="1" customWidth="1"/>
    <col min="9" max="16384" width="11.42578125" style="1"/>
  </cols>
  <sheetData>
    <row r="1" spans="1:8">
      <c r="A1" s="86" t="s">
        <v>49</v>
      </c>
      <c r="B1" s="87"/>
      <c r="C1" s="87"/>
      <c r="D1" s="87"/>
    </row>
    <row r="2" spans="1:8">
      <c r="A2" s="87"/>
      <c r="B2" s="87"/>
      <c r="C2" s="87"/>
      <c r="D2" s="87"/>
    </row>
    <row r="3" spans="1:8">
      <c r="A3" s="87"/>
      <c r="B3" s="87"/>
      <c r="C3" s="87"/>
      <c r="D3" s="87"/>
    </row>
    <row r="4" spans="1:8" ht="8.25" customHeight="1">
      <c r="A4" s="6"/>
      <c r="B4" s="6"/>
      <c r="C4" s="6"/>
      <c r="D4" s="6"/>
    </row>
    <row r="5" spans="1:8" ht="8.25" customHeight="1">
      <c r="A5" s="6"/>
      <c r="B5" s="6"/>
      <c r="C5" s="6"/>
      <c r="D5" s="6"/>
    </row>
    <row r="6" spans="1:8" ht="8.25" customHeight="1">
      <c r="A6" s="6"/>
      <c r="B6" s="6"/>
      <c r="C6" s="6"/>
      <c r="D6" s="6"/>
    </row>
    <row r="7" spans="1:8" ht="32.25" customHeight="1">
      <c r="A7" s="88" t="s">
        <v>85</v>
      </c>
      <c r="B7" s="89"/>
      <c r="C7" s="89"/>
      <c r="D7" s="89"/>
    </row>
    <row r="8" spans="1:8" ht="7.5" customHeight="1">
      <c r="A8" s="40"/>
      <c r="B8" s="40"/>
      <c r="C8" s="40"/>
      <c r="D8" s="40"/>
    </row>
    <row r="9" spans="1:8" ht="30" customHeight="1">
      <c r="A9" s="41" t="s">
        <v>51</v>
      </c>
    </row>
    <row r="10" spans="1:8" ht="17.25" customHeight="1">
      <c r="A10" s="90"/>
      <c r="B10" s="90"/>
      <c r="C10" s="90"/>
      <c r="D10" s="90"/>
      <c r="E10" s="3"/>
      <c r="F10" s="3"/>
      <c r="G10" s="3"/>
      <c r="H10" s="3"/>
    </row>
    <row r="14" spans="1:8">
      <c r="A14" s="57" t="s">
        <v>82</v>
      </c>
      <c r="B14" s="57" t="s">
        <v>71</v>
      </c>
      <c r="C14" s="57" t="s">
        <v>78</v>
      </c>
      <c r="D14" s="57" t="s">
        <v>83</v>
      </c>
    </row>
    <row r="15" spans="1:8" ht="31.5" customHeight="1">
      <c r="A15" s="58" t="s">
        <v>102</v>
      </c>
      <c r="B15" s="59">
        <v>12</v>
      </c>
      <c r="C15" s="60"/>
      <c r="D15" s="61">
        <f>ROUND((B15*C15),2)</f>
        <v>0</v>
      </c>
    </row>
    <row r="16" spans="1:8" ht="36.75" customHeight="1">
      <c r="A16" s="91" t="s">
        <v>69</v>
      </c>
      <c r="B16" s="92"/>
      <c r="C16" s="93"/>
      <c r="D16" s="83">
        <f>ROUND((D15*4),2)</f>
        <v>0</v>
      </c>
    </row>
  </sheetData>
  <mergeCells count="4">
    <mergeCell ref="A1:D3"/>
    <mergeCell ref="A7:D7"/>
    <mergeCell ref="A10:D10"/>
    <mergeCell ref="A16:C16"/>
  </mergeCells>
  <printOptions horizontalCentered="1"/>
  <pageMargins left="0.35433070866141736" right="0.35433070866141736" top="0.19685039370078741" bottom="0.19685039370078741" header="0.59055118110236227" footer="0.51181102362204722"/>
  <pageSetup scale="63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zoomScale="80" zoomScaleNormal="80" workbookViewId="0">
      <selection activeCell="A58" sqref="A58:D58"/>
    </sheetView>
  </sheetViews>
  <sheetFormatPr baseColWidth="10" defaultColWidth="11.42578125" defaultRowHeight="15"/>
  <cols>
    <col min="1" max="3" width="8.7109375" style="1" customWidth="1"/>
    <col min="4" max="4" width="55.140625" style="1" customWidth="1"/>
    <col min="5" max="5" width="50.28515625" style="1" customWidth="1"/>
    <col min="6" max="6" width="20.7109375" style="1" customWidth="1"/>
    <col min="7" max="7" width="20.42578125" style="1" customWidth="1"/>
    <col min="8" max="9" width="10.7109375" style="1" customWidth="1"/>
    <col min="10" max="10" width="13" style="1" customWidth="1"/>
    <col min="11" max="11" width="13.28515625" style="1" bestFit="1" customWidth="1"/>
    <col min="12" max="16384" width="11.42578125" style="1"/>
  </cols>
  <sheetData>
    <row r="1" spans="1:11">
      <c r="A1" s="86" t="s">
        <v>49</v>
      </c>
      <c r="B1" s="87"/>
      <c r="C1" s="87"/>
      <c r="D1" s="87"/>
      <c r="E1" s="87"/>
      <c r="F1" s="87"/>
      <c r="G1" s="87"/>
    </row>
    <row r="2" spans="1:11">
      <c r="A2" s="87"/>
      <c r="B2" s="87"/>
      <c r="C2" s="87"/>
      <c r="D2" s="87"/>
      <c r="E2" s="87"/>
      <c r="F2" s="87"/>
      <c r="G2" s="87"/>
    </row>
    <row r="3" spans="1:11">
      <c r="A3" s="87"/>
      <c r="B3" s="87"/>
      <c r="C3" s="87"/>
      <c r="D3" s="87"/>
      <c r="E3" s="87"/>
      <c r="F3" s="87"/>
      <c r="G3" s="87"/>
    </row>
    <row r="4" spans="1:11" ht="8.25" customHeight="1">
      <c r="A4" s="6"/>
      <c r="B4" s="6"/>
      <c r="C4" s="6"/>
      <c r="D4" s="6"/>
      <c r="E4" s="6"/>
      <c r="F4" s="6"/>
      <c r="G4" s="6"/>
    </row>
    <row r="5" spans="1:11" ht="8.25" customHeight="1">
      <c r="A5" s="6"/>
      <c r="B5" s="6"/>
      <c r="C5" s="6"/>
      <c r="D5" s="6"/>
      <c r="E5" s="6"/>
      <c r="F5" s="6"/>
      <c r="G5" s="6"/>
    </row>
    <row r="6" spans="1:11" ht="8.25" customHeight="1">
      <c r="A6" s="6"/>
      <c r="B6" s="6"/>
      <c r="C6" s="6"/>
      <c r="D6" s="6"/>
      <c r="E6" s="6"/>
      <c r="F6" s="6"/>
      <c r="G6" s="6"/>
    </row>
    <row r="7" spans="1:11" ht="32.25" customHeight="1">
      <c r="A7" s="88" t="s">
        <v>50</v>
      </c>
      <c r="B7" s="89"/>
      <c r="C7" s="89"/>
      <c r="D7" s="89"/>
      <c r="E7" s="89"/>
      <c r="F7" s="89"/>
      <c r="G7" s="89"/>
    </row>
    <row r="8" spans="1:11" ht="7.5" customHeight="1">
      <c r="A8" s="4"/>
      <c r="B8" s="4"/>
      <c r="C8" s="4"/>
      <c r="D8" s="4"/>
      <c r="E8" s="40"/>
      <c r="F8" s="22"/>
      <c r="G8" s="4"/>
    </row>
    <row r="9" spans="1:11" ht="30" customHeight="1">
      <c r="A9" s="41" t="s">
        <v>51</v>
      </c>
    </row>
    <row r="10" spans="1:11" ht="17.25" customHeight="1">
      <c r="A10" s="90"/>
      <c r="B10" s="90"/>
      <c r="C10" s="90"/>
      <c r="D10" s="90"/>
      <c r="E10" s="90"/>
      <c r="F10" s="90"/>
      <c r="G10" s="90"/>
      <c r="H10" s="3"/>
      <c r="I10" s="3"/>
      <c r="J10" s="3"/>
      <c r="K10" s="3"/>
    </row>
    <row r="11" spans="1:11" ht="23.25" customHeight="1">
      <c r="A11" s="107" t="s">
        <v>52</v>
      </c>
      <c r="B11" s="107"/>
      <c r="C11" s="107"/>
      <c r="D11" s="107"/>
      <c r="E11" s="115" t="s">
        <v>64</v>
      </c>
      <c r="F11" s="120" t="s">
        <v>65</v>
      </c>
      <c r="G11" s="110" t="s">
        <v>66</v>
      </c>
      <c r="H11" s="3"/>
      <c r="I11" s="3"/>
      <c r="J11" s="3"/>
      <c r="K11" s="3"/>
    </row>
    <row r="12" spans="1:11" ht="23.25" customHeight="1">
      <c r="A12" s="107"/>
      <c r="B12" s="107"/>
      <c r="C12" s="107"/>
      <c r="D12" s="107"/>
      <c r="E12" s="115"/>
      <c r="F12" s="120"/>
      <c r="G12" s="110"/>
      <c r="H12" s="3"/>
      <c r="I12" s="3"/>
      <c r="J12" s="3"/>
      <c r="K12" s="3"/>
    </row>
    <row r="13" spans="1:11" ht="36.75" customHeight="1">
      <c r="A13" s="116" t="s">
        <v>53</v>
      </c>
      <c r="B13" s="116"/>
      <c r="C13" s="116"/>
      <c r="D13" s="116"/>
      <c r="E13" s="45">
        <v>1</v>
      </c>
      <c r="F13" s="25"/>
      <c r="G13" s="28">
        <f>ROUND((E13*F13),2)</f>
        <v>0</v>
      </c>
      <c r="H13" s="3"/>
      <c r="I13" s="3"/>
      <c r="J13" s="3"/>
      <c r="K13" s="3"/>
    </row>
    <row r="14" spans="1:11" ht="38.25" customHeight="1">
      <c r="A14" s="116" t="s">
        <v>54</v>
      </c>
      <c r="B14" s="116"/>
      <c r="C14" s="116"/>
      <c r="D14" s="116"/>
      <c r="E14" s="45">
        <v>1</v>
      </c>
      <c r="F14" s="25"/>
      <c r="G14" s="28">
        <f t="shared" ref="G14:G26" si="0">ROUND((E14*F14),2)</f>
        <v>0</v>
      </c>
      <c r="H14" s="3"/>
      <c r="I14" s="3"/>
      <c r="J14" s="3"/>
      <c r="K14" s="3"/>
    </row>
    <row r="15" spans="1:11" ht="33.75" customHeight="1">
      <c r="A15" s="116" t="s">
        <v>55</v>
      </c>
      <c r="B15" s="116"/>
      <c r="C15" s="116"/>
      <c r="D15" s="116"/>
      <c r="E15" s="45">
        <v>1</v>
      </c>
      <c r="F15" s="25"/>
      <c r="G15" s="28">
        <f t="shared" si="0"/>
        <v>0</v>
      </c>
      <c r="H15" s="3"/>
      <c r="I15" s="3"/>
      <c r="J15" s="3"/>
      <c r="K15" s="3"/>
    </row>
    <row r="16" spans="1:11" ht="33.75" customHeight="1">
      <c r="A16" s="106" t="s">
        <v>56</v>
      </c>
      <c r="B16" s="106"/>
      <c r="C16" s="106"/>
      <c r="D16" s="106"/>
      <c r="E16" s="45">
        <v>1</v>
      </c>
      <c r="F16" s="25"/>
      <c r="G16" s="28">
        <f t="shared" si="0"/>
        <v>0</v>
      </c>
      <c r="H16" s="3"/>
      <c r="I16" s="3"/>
      <c r="J16" s="3"/>
      <c r="K16" s="3"/>
    </row>
    <row r="17" spans="1:11" ht="23.25" customHeight="1">
      <c r="A17" s="106" t="s">
        <v>57</v>
      </c>
      <c r="B17" s="106"/>
      <c r="C17" s="106"/>
      <c r="D17" s="106"/>
      <c r="E17" s="45">
        <v>1</v>
      </c>
      <c r="F17" s="25"/>
      <c r="G17" s="28">
        <f t="shared" si="0"/>
        <v>0</v>
      </c>
      <c r="H17" s="3"/>
      <c r="I17" s="3"/>
      <c r="J17" s="3"/>
      <c r="K17" s="3"/>
    </row>
    <row r="18" spans="1:11" ht="36" customHeight="1">
      <c r="A18" s="106" t="s">
        <v>58</v>
      </c>
      <c r="B18" s="106"/>
      <c r="C18" s="106"/>
      <c r="D18" s="106"/>
      <c r="E18" s="45">
        <v>50</v>
      </c>
      <c r="F18" s="25"/>
      <c r="G18" s="28">
        <f t="shared" si="0"/>
        <v>0</v>
      </c>
      <c r="H18" s="3"/>
      <c r="I18" s="3"/>
      <c r="J18" s="3"/>
      <c r="K18" s="3"/>
    </row>
    <row r="19" spans="1:11" ht="32.25" customHeight="1">
      <c r="A19" s="106" t="s">
        <v>59</v>
      </c>
      <c r="B19" s="106"/>
      <c r="C19" s="106"/>
      <c r="D19" s="106"/>
      <c r="E19" s="45">
        <v>1</v>
      </c>
      <c r="F19" s="25"/>
      <c r="G19" s="28">
        <f t="shared" si="0"/>
        <v>0</v>
      </c>
      <c r="H19" s="3"/>
      <c r="I19" s="3"/>
      <c r="J19" s="3"/>
      <c r="K19" s="3"/>
    </row>
    <row r="20" spans="1:11" ht="25.5" customHeight="1">
      <c r="A20" s="106" t="s">
        <v>60</v>
      </c>
      <c r="B20" s="106"/>
      <c r="C20" s="106"/>
      <c r="D20" s="106"/>
      <c r="E20" s="45">
        <v>1</v>
      </c>
      <c r="F20" s="25"/>
      <c r="G20" s="28">
        <f t="shared" si="0"/>
        <v>0</v>
      </c>
      <c r="H20" s="3"/>
      <c r="I20" s="3"/>
      <c r="J20" s="3"/>
      <c r="K20" s="3"/>
    </row>
    <row r="21" spans="1:11" ht="28.5" customHeight="1">
      <c r="A21" s="106" t="s">
        <v>87</v>
      </c>
      <c r="B21" s="106"/>
      <c r="C21" s="106"/>
      <c r="D21" s="106"/>
      <c r="E21" s="45">
        <v>1</v>
      </c>
      <c r="F21" s="25"/>
      <c r="G21" s="28">
        <f t="shared" si="0"/>
        <v>0</v>
      </c>
      <c r="H21" s="3"/>
      <c r="I21" s="3"/>
      <c r="J21" s="3"/>
      <c r="K21" s="3"/>
    </row>
    <row r="22" spans="1:11" ht="27.75" customHeight="1">
      <c r="A22" s="106" t="s">
        <v>61</v>
      </c>
      <c r="B22" s="106"/>
      <c r="C22" s="106"/>
      <c r="D22" s="106"/>
      <c r="E22" s="45">
        <v>1</v>
      </c>
      <c r="F22" s="25"/>
      <c r="G22" s="28">
        <f t="shared" si="0"/>
        <v>0</v>
      </c>
      <c r="H22" s="3"/>
      <c r="I22" s="3"/>
      <c r="J22" s="3"/>
      <c r="K22" s="3"/>
    </row>
    <row r="23" spans="1:11" ht="32.25" customHeight="1">
      <c r="A23" s="106" t="s">
        <v>62</v>
      </c>
      <c r="B23" s="106"/>
      <c r="C23" s="106"/>
      <c r="D23" s="106"/>
      <c r="E23" s="45">
        <v>1</v>
      </c>
      <c r="F23" s="25"/>
      <c r="G23" s="28">
        <f t="shared" si="0"/>
        <v>0</v>
      </c>
      <c r="H23" s="3"/>
      <c r="I23" s="3"/>
      <c r="J23" s="3"/>
      <c r="K23" s="3"/>
    </row>
    <row r="24" spans="1:11" ht="30.75" customHeight="1">
      <c r="A24" s="106" t="s">
        <v>63</v>
      </c>
      <c r="B24" s="106"/>
      <c r="C24" s="106"/>
      <c r="D24" s="106"/>
      <c r="E24" s="45">
        <v>5</v>
      </c>
      <c r="F24" s="25"/>
      <c r="G24" s="28">
        <f t="shared" si="0"/>
        <v>0</v>
      </c>
      <c r="H24" s="3"/>
      <c r="I24" s="3"/>
      <c r="J24" s="3"/>
      <c r="K24" s="3"/>
    </row>
    <row r="25" spans="1:11" ht="30.75" customHeight="1">
      <c r="A25" s="122" t="s">
        <v>92</v>
      </c>
      <c r="B25" s="123"/>
      <c r="C25" s="123"/>
      <c r="D25" s="124"/>
      <c r="E25" s="45">
        <v>4</v>
      </c>
      <c r="F25" s="25"/>
      <c r="G25" s="28">
        <f t="shared" si="0"/>
        <v>0</v>
      </c>
      <c r="H25" s="3"/>
      <c r="I25" s="3"/>
      <c r="J25" s="3"/>
      <c r="K25" s="3"/>
    </row>
    <row r="26" spans="1:11" ht="30.75" customHeight="1">
      <c r="A26" s="122" t="s">
        <v>93</v>
      </c>
      <c r="B26" s="123"/>
      <c r="C26" s="123"/>
      <c r="D26" s="124"/>
      <c r="E26" s="45">
        <v>1</v>
      </c>
      <c r="F26" s="25"/>
      <c r="G26" s="28">
        <f t="shared" si="0"/>
        <v>0</v>
      </c>
      <c r="H26" s="3"/>
      <c r="I26" s="3"/>
      <c r="J26" s="3"/>
      <c r="K26" s="3"/>
    </row>
    <row r="27" spans="1:11" ht="30.75" customHeight="1">
      <c r="A27" s="106" t="s">
        <v>94</v>
      </c>
      <c r="B27" s="106"/>
      <c r="C27" s="106"/>
      <c r="D27" s="106"/>
      <c r="E27" s="45">
        <v>1</v>
      </c>
      <c r="F27" s="25"/>
      <c r="G27" s="28">
        <f t="shared" ref="G27" si="1">ROUND((E27*F27),2)</f>
        <v>0</v>
      </c>
      <c r="H27" s="3"/>
      <c r="I27" s="3"/>
      <c r="J27" s="3"/>
      <c r="K27" s="3"/>
    </row>
    <row r="28" spans="1:11" ht="23.25" customHeight="1">
      <c r="A28" s="128" t="s">
        <v>69</v>
      </c>
      <c r="B28" s="129"/>
      <c r="C28" s="129"/>
      <c r="D28" s="129"/>
      <c r="E28" s="129"/>
      <c r="F28" s="130"/>
      <c r="G28" s="72">
        <f>SUM(G13:G27)</f>
        <v>0</v>
      </c>
      <c r="H28" s="3"/>
      <c r="I28" s="3"/>
      <c r="J28" s="3"/>
      <c r="K28" s="3"/>
    </row>
    <row r="29" spans="1:11" ht="23.25" customHeight="1">
      <c r="A29" s="42"/>
      <c r="B29" s="42"/>
      <c r="C29" s="42"/>
      <c r="D29" s="42"/>
      <c r="E29" s="42"/>
      <c r="F29" s="42"/>
      <c r="G29" s="42"/>
      <c r="H29" s="3"/>
      <c r="I29" s="3"/>
      <c r="J29" s="3"/>
      <c r="K29" s="3"/>
    </row>
    <row r="30" spans="1:11" ht="23.25" customHeight="1">
      <c r="A30" s="42"/>
      <c r="B30" s="42"/>
      <c r="C30" s="42"/>
      <c r="D30" s="42"/>
      <c r="E30" s="42"/>
      <c r="F30" s="42"/>
      <c r="G30" s="42"/>
      <c r="H30" s="3"/>
      <c r="I30" s="3"/>
      <c r="J30" s="3"/>
      <c r="K30" s="3"/>
    </row>
    <row r="31" spans="1:11" ht="19.5" customHeight="1">
      <c r="A31" s="107" t="s">
        <v>6</v>
      </c>
      <c r="B31" s="107"/>
      <c r="C31" s="107"/>
      <c r="D31" s="107"/>
      <c r="E31" s="102" t="s">
        <v>67</v>
      </c>
      <c r="F31" s="109" t="s">
        <v>4</v>
      </c>
      <c r="G31" s="109" t="s">
        <v>68</v>
      </c>
    </row>
    <row r="32" spans="1:11" ht="33.75" customHeight="1">
      <c r="A32" s="107"/>
      <c r="B32" s="107"/>
      <c r="C32" s="107"/>
      <c r="D32" s="107"/>
      <c r="E32" s="102"/>
      <c r="F32" s="109"/>
      <c r="G32" s="109"/>
    </row>
    <row r="33" spans="1:7" s="7" customFormat="1" ht="41.25" customHeight="1">
      <c r="A33" s="114" t="s">
        <v>40</v>
      </c>
      <c r="B33" s="114"/>
      <c r="C33" s="114"/>
      <c r="D33" s="114"/>
      <c r="E33" s="27">
        <v>1</v>
      </c>
      <c r="F33" s="43"/>
      <c r="G33" s="25">
        <f>ROUND((((F33*5)*E33)*12),2)</f>
        <v>0</v>
      </c>
    </row>
    <row r="34" spans="1:7" s="7" customFormat="1" ht="38.25" customHeight="1">
      <c r="A34" s="114" t="s">
        <v>41</v>
      </c>
      <c r="B34" s="114"/>
      <c r="C34" s="114"/>
      <c r="D34" s="114"/>
      <c r="E34" s="27">
        <v>1</v>
      </c>
      <c r="F34" s="43"/>
      <c r="G34" s="25">
        <f>ROUND((((F34*5)*E34)*12),2)</f>
        <v>0</v>
      </c>
    </row>
    <row r="35" spans="1:7" s="7" customFormat="1" ht="30" customHeight="1">
      <c r="A35" s="103" t="s">
        <v>69</v>
      </c>
      <c r="B35" s="104"/>
      <c r="C35" s="104"/>
      <c r="D35" s="104"/>
      <c r="E35" s="104"/>
      <c r="F35" s="105"/>
      <c r="G35" s="46">
        <f>ROUND(SUM(G33:G34)*4,2)</f>
        <v>0</v>
      </c>
    </row>
    <row r="36" spans="1:7" ht="21" customHeight="1">
      <c r="A36" s="111" t="s">
        <v>88</v>
      </c>
      <c r="B36" s="112"/>
      <c r="C36" s="112"/>
      <c r="D36" s="112"/>
      <c r="E36" s="112"/>
      <c r="F36" s="112"/>
      <c r="G36" s="112"/>
    </row>
    <row r="37" spans="1:7" ht="21" customHeight="1">
      <c r="A37" s="131"/>
      <c r="B37" s="132"/>
      <c r="C37" s="132"/>
      <c r="D37" s="132"/>
      <c r="E37" s="132"/>
      <c r="F37" s="132"/>
      <c r="G37" s="132"/>
    </row>
    <row r="38" spans="1:7" ht="21" customHeight="1">
      <c r="A38" s="107" t="s">
        <v>42</v>
      </c>
      <c r="B38" s="107"/>
      <c r="C38" s="107"/>
      <c r="D38" s="107"/>
      <c r="E38" s="115" t="s">
        <v>67</v>
      </c>
      <c r="F38" s="110" t="s">
        <v>16</v>
      </c>
      <c r="G38" s="110" t="s">
        <v>68</v>
      </c>
    </row>
    <row r="39" spans="1:7" ht="24.6" customHeight="1">
      <c r="A39" s="107"/>
      <c r="B39" s="107"/>
      <c r="C39" s="107"/>
      <c r="D39" s="107"/>
      <c r="E39" s="115"/>
      <c r="F39" s="110"/>
      <c r="G39" s="110"/>
    </row>
    <row r="40" spans="1:7" s="7" customFormat="1" ht="31.5" customHeight="1">
      <c r="A40" s="114" t="s">
        <v>12</v>
      </c>
      <c r="B40" s="114"/>
      <c r="C40" s="114"/>
      <c r="D40" s="114"/>
      <c r="E40" s="27">
        <v>20</v>
      </c>
      <c r="F40" s="43"/>
      <c r="G40" s="25">
        <f>ROUND(((F40*E40)*12),2)</f>
        <v>0</v>
      </c>
    </row>
    <row r="41" spans="1:7" s="7" customFormat="1" ht="31.5" customHeight="1">
      <c r="A41" s="114" t="s">
        <v>13</v>
      </c>
      <c r="B41" s="114"/>
      <c r="C41" s="114"/>
      <c r="D41" s="114"/>
      <c r="E41" s="27">
        <v>40</v>
      </c>
      <c r="F41" s="43"/>
      <c r="G41" s="25">
        <f t="shared" ref="G41:G44" si="2">ROUND(((F41*E41)*12),2)</f>
        <v>0</v>
      </c>
    </row>
    <row r="42" spans="1:7" s="7" customFormat="1" ht="26.1" customHeight="1">
      <c r="A42" s="108" t="s">
        <v>14</v>
      </c>
      <c r="B42" s="108"/>
      <c r="C42" s="108"/>
      <c r="D42" s="108"/>
      <c r="E42" s="26">
        <v>30</v>
      </c>
      <c r="F42" s="43"/>
      <c r="G42" s="25">
        <f t="shared" si="2"/>
        <v>0</v>
      </c>
    </row>
    <row r="43" spans="1:7" s="7" customFormat="1" ht="23.1" customHeight="1">
      <c r="A43" s="108" t="s">
        <v>15</v>
      </c>
      <c r="B43" s="108"/>
      <c r="C43" s="108"/>
      <c r="D43" s="108"/>
      <c r="E43" s="26">
        <v>12</v>
      </c>
      <c r="F43" s="43"/>
      <c r="G43" s="25">
        <f t="shared" si="2"/>
        <v>0</v>
      </c>
    </row>
    <row r="44" spans="1:7" s="7" customFormat="1" ht="36" customHeight="1">
      <c r="A44" s="108" t="s">
        <v>45</v>
      </c>
      <c r="B44" s="108"/>
      <c r="C44" s="108"/>
      <c r="D44" s="108"/>
      <c r="E44" s="26">
        <v>10</v>
      </c>
      <c r="F44" s="43"/>
      <c r="G44" s="25">
        <f t="shared" si="2"/>
        <v>0</v>
      </c>
    </row>
    <row r="45" spans="1:7" ht="32.25" customHeight="1">
      <c r="A45" s="103" t="s">
        <v>69</v>
      </c>
      <c r="B45" s="104"/>
      <c r="C45" s="104"/>
      <c r="D45" s="104"/>
      <c r="E45" s="104"/>
      <c r="F45" s="105"/>
      <c r="G45" s="29">
        <f>ROUND((G40+G41+G42+G43+G44)*4,2)</f>
        <v>0</v>
      </c>
    </row>
    <row r="46" spans="1:7">
      <c r="A46" s="113" t="s">
        <v>70</v>
      </c>
      <c r="B46" s="113"/>
      <c r="C46" s="113"/>
      <c r="D46" s="113"/>
      <c r="E46" s="113"/>
      <c r="F46" s="113"/>
      <c r="G46" s="113"/>
    </row>
    <row r="47" spans="1:7">
      <c r="A47" s="121"/>
      <c r="B47" s="121"/>
      <c r="C47" s="121"/>
      <c r="D47" s="121"/>
      <c r="E47" s="121"/>
      <c r="F47" s="121"/>
      <c r="G47" s="121"/>
    </row>
    <row r="48" spans="1:7" ht="46.15" customHeight="1">
      <c r="A48" s="107" t="s">
        <v>17</v>
      </c>
      <c r="B48" s="107"/>
      <c r="C48" s="107"/>
      <c r="D48" s="107"/>
      <c r="E48" s="81" t="s">
        <v>71</v>
      </c>
      <c r="F48" s="74" t="s">
        <v>5</v>
      </c>
      <c r="G48" s="74" t="s">
        <v>68</v>
      </c>
    </row>
    <row r="49" spans="1:10" s="7" customFormat="1" ht="47.25" customHeight="1">
      <c r="A49" s="108" t="s">
        <v>1</v>
      </c>
      <c r="B49" s="108"/>
      <c r="C49" s="108"/>
      <c r="D49" s="108"/>
      <c r="E49" s="26">
        <v>5</v>
      </c>
      <c r="F49" s="25"/>
      <c r="G49" s="47">
        <f>ROUND((F49*E49),2)</f>
        <v>0</v>
      </c>
    </row>
    <row r="50" spans="1:10" s="7" customFormat="1" ht="47.25" customHeight="1">
      <c r="A50" s="117" t="s">
        <v>48</v>
      </c>
      <c r="B50" s="118"/>
      <c r="C50" s="118"/>
      <c r="D50" s="119"/>
      <c r="E50" s="31">
        <v>10</v>
      </c>
      <c r="F50" s="25"/>
      <c r="G50" s="47">
        <f t="shared" ref="G50:G51" si="3">ROUND((F50*E50),2)</f>
        <v>0</v>
      </c>
    </row>
    <row r="51" spans="1:10" s="7" customFormat="1" ht="47.25" customHeight="1">
      <c r="A51" s="117" t="s">
        <v>47</v>
      </c>
      <c r="B51" s="118"/>
      <c r="C51" s="118"/>
      <c r="D51" s="119"/>
      <c r="E51" s="31">
        <v>10</v>
      </c>
      <c r="F51" s="25"/>
      <c r="G51" s="47">
        <f t="shared" si="3"/>
        <v>0</v>
      </c>
    </row>
    <row r="52" spans="1:10" ht="45" customHeight="1">
      <c r="A52" s="114" t="s">
        <v>7</v>
      </c>
      <c r="B52" s="108"/>
      <c r="C52" s="108"/>
      <c r="D52" s="108"/>
      <c r="E52" s="26">
        <v>1</v>
      </c>
      <c r="F52" s="25"/>
      <c r="G52" s="47">
        <f t="shared" ref="G52:G58" si="4">ROUND((F52*E52),2)</f>
        <v>0</v>
      </c>
    </row>
    <row r="53" spans="1:10" s="7" customFormat="1" ht="53.1" customHeight="1">
      <c r="A53" s="114" t="s">
        <v>9</v>
      </c>
      <c r="B53" s="108"/>
      <c r="C53" s="108"/>
      <c r="D53" s="108"/>
      <c r="E53" s="26">
        <v>20</v>
      </c>
      <c r="F53" s="25"/>
      <c r="G53" s="47">
        <f t="shared" si="4"/>
        <v>0</v>
      </c>
    </row>
    <row r="54" spans="1:10" s="7" customFormat="1" ht="53.1" customHeight="1">
      <c r="A54" s="114" t="s">
        <v>10</v>
      </c>
      <c r="B54" s="114"/>
      <c r="C54" s="114"/>
      <c r="D54" s="114"/>
      <c r="E54" s="27">
        <v>480</v>
      </c>
      <c r="F54" s="25"/>
      <c r="G54" s="47">
        <f t="shared" si="4"/>
        <v>0</v>
      </c>
    </row>
    <row r="55" spans="1:10" s="7" customFormat="1" ht="53.1" customHeight="1">
      <c r="A55" s="114" t="s">
        <v>11</v>
      </c>
      <c r="B55" s="114"/>
      <c r="C55" s="114"/>
      <c r="D55" s="114"/>
      <c r="E55" s="27">
        <v>50</v>
      </c>
      <c r="F55" s="25"/>
      <c r="G55" s="47">
        <f t="shared" si="4"/>
        <v>0</v>
      </c>
      <c r="J55" s="30"/>
    </row>
    <row r="56" spans="1:10" s="7" customFormat="1" ht="45.6" customHeight="1">
      <c r="A56" s="114" t="s">
        <v>8</v>
      </c>
      <c r="B56" s="108"/>
      <c r="C56" s="108"/>
      <c r="D56" s="108"/>
      <c r="E56" s="26">
        <v>100</v>
      </c>
      <c r="F56" s="25"/>
      <c r="G56" s="47">
        <f t="shared" si="4"/>
        <v>0</v>
      </c>
    </row>
    <row r="57" spans="1:10" s="7" customFormat="1" ht="45.6" customHeight="1">
      <c r="A57" s="125" t="s">
        <v>46</v>
      </c>
      <c r="B57" s="126"/>
      <c r="C57" s="126"/>
      <c r="D57" s="127"/>
      <c r="E57" s="26">
        <v>200</v>
      </c>
      <c r="F57" s="25"/>
      <c r="G57" s="47">
        <f t="shared" si="4"/>
        <v>0</v>
      </c>
    </row>
    <row r="58" spans="1:10" s="7" customFormat="1" ht="45.6" customHeight="1">
      <c r="A58" s="114" t="s">
        <v>91</v>
      </c>
      <c r="B58" s="114"/>
      <c r="C58" s="114"/>
      <c r="D58" s="114"/>
      <c r="E58" s="26">
        <v>150</v>
      </c>
      <c r="F58" s="25"/>
      <c r="G58" s="47">
        <f t="shared" si="4"/>
        <v>0</v>
      </c>
    </row>
    <row r="59" spans="1:10" ht="24" customHeight="1">
      <c r="A59" s="103" t="s">
        <v>69</v>
      </c>
      <c r="B59" s="104"/>
      <c r="C59" s="104"/>
      <c r="D59" s="104"/>
      <c r="E59" s="104"/>
      <c r="F59" s="105"/>
      <c r="G59" s="29">
        <f>SUM(G49:G58)</f>
        <v>0</v>
      </c>
    </row>
    <row r="62" spans="1:10" ht="15" customHeight="1">
      <c r="A62" s="94" t="s">
        <v>74</v>
      </c>
      <c r="B62" s="95"/>
      <c r="C62" s="95"/>
      <c r="D62" s="95"/>
      <c r="E62" s="95"/>
      <c r="F62" s="96"/>
      <c r="G62" s="100">
        <f>ROUND(G59+G45+G35+G28,2)</f>
        <v>0</v>
      </c>
    </row>
    <row r="63" spans="1:10">
      <c r="A63" s="97"/>
      <c r="B63" s="98"/>
      <c r="C63" s="98"/>
      <c r="D63" s="98"/>
      <c r="E63" s="98"/>
      <c r="F63" s="99"/>
      <c r="G63" s="101"/>
    </row>
  </sheetData>
  <mergeCells count="58">
    <mergeCell ref="A25:D25"/>
    <mergeCell ref="A26:D26"/>
    <mergeCell ref="A27:D27"/>
    <mergeCell ref="A57:D57"/>
    <mergeCell ref="A52:D52"/>
    <mergeCell ref="A53:D53"/>
    <mergeCell ref="A56:D56"/>
    <mergeCell ref="A54:D54"/>
    <mergeCell ref="A55:D55"/>
    <mergeCell ref="A28:F28"/>
    <mergeCell ref="A51:D51"/>
    <mergeCell ref="A44:D44"/>
    <mergeCell ref="A37:G37"/>
    <mergeCell ref="A40:D40"/>
    <mergeCell ref="A42:D42"/>
    <mergeCell ref="A43:D43"/>
    <mergeCell ref="A41:D41"/>
    <mergeCell ref="A47:G47"/>
    <mergeCell ref="E38:E39"/>
    <mergeCell ref="A45:F45"/>
    <mergeCell ref="A59:F59"/>
    <mergeCell ref="A31:D32"/>
    <mergeCell ref="A50:D50"/>
    <mergeCell ref="A23:D23"/>
    <mergeCell ref="A1:G3"/>
    <mergeCell ref="A11:D12"/>
    <mergeCell ref="F11:F12"/>
    <mergeCell ref="G11:G12"/>
    <mergeCell ref="A13:D13"/>
    <mergeCell ref="A10:G10"/>
    <mergeCell ref="A7:G7"/>
    <mergeCell ref="A18:D18"/>
    <mergeCell ref="A19:D19"/>
    <mergeCell ref="A20:D20"/>
    <mergeCell ref="A21:D21"/>
    <mergeCell ref="A22:D22"/>
    <mergeCell ref="A38:D39"/>
    <mergeCell ref="E11:E12"/>
    <mergeCell ref="A14:D14"/>
    <mergeCell ref="A15:D15"/>
    <mergeCell ref="A16:D16"/>
    <mergeCell ref="A17:D17"/>
    <mergeCell ref="A62:F63"/>
    <mergeCell ref="G62:G63"/>
    <mergeCell ref="E31:E32"/>
    <mergeCell ref="A35:F35"/>
    <mergeCell ref="A24:D24"/>
    <mergeCell ref="A48:D48"/>
    <mergeCell ref="A49:D49"/>
    <mergeCell ref="F31:F32"/>
    <mergeCell ref="F38:F39"/>
    <mergeCell ref="A36:G36"/>
    <mergeCell ref="A46:G46"/>
    <mergeCell ref="G31:G32"/>
    <mergeCell ref="G38:G39"/>
    <mergeCell ref="A34:D34"/>
    <mergeCell ref="A58:D58"/>
    <mergeCell ref="A33:D33"/>
  </mergeCells>
  <phoneticPr fontId="0" type="noConversion"/>
  <printOptions horizontalCentered="1"/>
  <pageMargins left="0.35433070866141736" right="0.35433070866141736" top="0.19685039370078741" bottom="0.19685039370078741" header="0.59055118110236227" footer="0.51181102362204722"/>
  <pageSetup scale="4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9"/>
  <sheetViews>
    <sheetView zoomScaleNormal="100" zoomScaleSheetLayoutView="90" workbookViewId="0">
      <pane ySplit="2" topLeftCell="A37" activePane="bottomLeft" state="frozen"/>
      <selection pane="bottomLeft" activeCell="B79" sqref="B79:E79"/>
    </sheetView>
  </sheetViews>
  <sheetFormatPr baseColWidth="10" defaultColWidth="11.42578125" defaultRowHeight="15"/>
  <cols>
    <col min="1" max="1" width="6.28515625" style="1" customWidth="1"/>
    <col min="2" max="4" width="8.7109375" style="2" customWidth="1"/>
    <col min="5" max="5" width="22" style="2" customWidth="1"/>
    <col min="6" max="6" width="22" style="32" customWidth="1"/>
    <col min="7" max="7" width="16.5703125" style="2" customWidth="1"/>
    <col min="8" max="8" width="8.7109375" style="2" customWidth="1"/>
    <col min="9" max="9" width="10.7109375" style="2" customWidth="1"/>
    <col min="10" max="10" width="19" style="2" customWidth="1"/>
    <col min="11" max="14" width="8.7109375" style="2" customWidth="1"/>
    <col min="15" max="15" width="14" style="2" customWidth="1"/>
    <col min="16" max="16384" width="11.42578125" style="1"/>
  </cols>
  <sheetData>
    <row r="2" spans="1:15" ht="15.75" customHeight="1">
      <c r="A2" s="3"/>
      <c r="B2" s="133" t="s">
        <v>49</v>
      </c>
      <c r="C2" s="134"/>
      <c r="D2" s="134"/>
      <c r="E2" s="134"/>
      <c r="F2" s="134"/>
      <c r="G2" s="134"/>
      <c r="H2" s="134"/>
      <c r="I2" s="134"/>
      <c r="J2" s="135"/>
      <c r="K2" s="49"/>
      <c r="L2" s="49"/>
      <c r="M2" s="49"/>
      <c r="N2" s="49"/>
      <c r="O2" s="49"/>
    </row>
    <row r="3" spans="1:15" ht="15.75" customHeight="1">
      <c r="A3" s="3"/>
      <c r="B3" s="136"/>
      <c r="C3" s="137"/>
      <c r="D3" s="137"/>
      <c r="E3" s="137"/>
      <c r="F3" s="137"/>
      <c r="G3" s="137"/>
      <c r="H3" s="137"/>
      <c r="I3" s="137"/>
      <c r="J3" s="138"/>
      <c r="K3" s="48"/>
      <c r="L3" s="48"/>
      <c r="M3" s="48"/>
      <c r="N3" s="48"/>
      <c r="O3" s="48"/>
    </row>
    <row r="4" spans="1:15">
      <c r="A4" s="3"/>
      <c r="B4" s="139"/>
      <c r="C4" s="140"/>
      <c r="D4" s="140"/>
      <c r="E4" s="140"/>
      <c r="F4" s="140"/>
      <c r="G4" s="140"/>
      <c r="H4" s="140"/>
      <c r="I4" s="140"/>
      <c r="J4" s="141"/>
      <c r="K4" s="9"/>
      <c r="L4" s="9"/>
      <c r="M4" s="9"/>
      <c r="N4" s="9"/>
    </row>
    <row r="5" spans="1:15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35"/>
      <c r="L5" s="35"/>
      <c r="M5" s="35"/>
      <c r="N5" s="35"/>
      <c r="O5" s="35"/>
    </row>
    <row r="6" spans="1:15">
      <c r="A6" s="3"/>
      <c r="B6" s="142" t="s">
        <v>50</v>
      </c>
      <c r="C6" s="142"/>
      <c r="D6" s="142"/>
      <c r="E6" s="142"/>
      <c r="F6" s="142"/>
      <c r="G6" s="142"/>
      <c r="H6" s="142"/>
      <c r="I6" s="142"/>
      <c r="J6" s="142"/>
    </row>
    <row r="7" spans="1:15">
      <c r="A7" s="3"/>
      <c r="B7" s="50"/>
      <c r="C7" s="50"/>
      <c r="D7" s="50"/>
      <c r="E7" s="50"/>
      <c r="F7" s="50"/>
      <c r="G7" s="50"/>
      <c r="H7" s="50"/>
      <c r="I7" s="50"/>
      <c r="J7" s="50"/>
    </row>
    <row r="8" spans="1:15" ht="13.5" customHeight="1">
      <c r="B8" s="2" t="s">
        <v>72</v>
      </c>
      <c r="H8" s="51"/>
      <c r="I8" s="51"/>
      <c r="J8" s="51"/>
      <c r="K8" s="51"/>
      <c r="L8" s="51"/>
      <c r="M8" s="51"/>
      <c r="N8" s="51"/>
    </row>
    <row r="9" spans="1:15" ht="13.5" hidden="1" customHeight="1">
      <c r="B9" s="16"/>
      <c r="C9" s="16"/>
      <c r="D9" s="16"/>
      <c r="E9" s="16"/>
      <c r="F9" s="16"/>
      <c r="G9" s="16"/>
      <c r="H9" s="16"/>
      <c r="I9" s="16"/>
      <c r="J9" s="16"/>
      <c r="K9" s="14"/>
      <c r="L9" s="14"/>
      <c r="M9" s="14"/>
      <c r="N9" s="14"/>
      <c r="O9" s="14"/>
    </row>
    <row r="10" spans="1:15" ht="13.5" customHeight="1">
      <c r="B10" s="16"/>
      <c r="C10" s="16"/>
      <c r="D10" s="16"/>
      <c r="E10" s="16"/>
      <c r="F10" s="16"/>
      <c r="G10" s="16"/>
      <c r="H10" s="16"/>
      <c r="I10" s="16"/>
      <c r="J10" s="16"/>
      <c r="K10" s="14"/>
      <c r="L10" s="14"/>
      <c r="M10" s="14"/>
      <c r="N10" s="14"/>
      <c r="O10" s="14"/>
    </row>
    <row r="11" spans="1:15" ht="28.5" customHeight="1">
      <c r="B11" s="109" t="s">
        <v>23</v>
      </c>
      <c r="C11" s="109"/>
      <c r="D11" s="109"/>
      <c r="E11" s="109"/>
      <c r="F11" s="52" t="s">
        <v>73</v>
      </c>
      <c r="G11" s="146" t="s">
        <v>100</v>
      </c>
      <c r="H11" s="147"/>
      <c r="I11" s="148"/>
      <c r="J11" s="44" t="s">
        <v>44</v>
      </c>
      <c r="K11" s="70"/>
      <c r="L11" s="71"/>
      <c r="M11" s="70"/>
      <c r="N11" s="70"/>
      <c r="O11" s="15"/>
    </row>
    <row r="12" spans="1:15" ht="20.100000000000001" customHeight="1">
      <c r="B12" s="156" t="s">
        <v>0</v>
      </c>
      <c r="C12" s="156"/>
      <c r="D12" s="156"/>
      <c r="E12" s="156"/>
      <c r="F12" s="53">
        <v>4</v>
      </c>
      <c r="G12" s="143"/>
      <c r="H12" s="144"/>
      <c r="I12" s="145"/>
      <c r="J12" s="33">
        <f>ROUND((F12*G12)*12,2)</f>
        <v>0</v>
      </c>
      <c r="K12" s="157"/>
      <c r="L12" s="157"/>
      <c r="M12" s="157"/>
      <c r="N12" s="157"/>
      <c r="O12" s="158"/>
    </row>
    <row r="13" spans="1:15" ht="20.100000000000001" customHeight="1">
      <c r="B13" s="156" t="s">
        <v>19</v>
      </c>
      <c r="C13" s="156"/>
      <c r="D13" s="156"/>
      <c r="E13" s="156"/>
      <c r="F13" s="53">
        <v>24</v>
      </c>
      <c r="G13" s="143"/>
      <c r="H13" s="144"/>
      <c r="I13" s="145"/>
      <c r="J13" s="33">
        <f>ROUND((F13*G13)*12,2)</f>
        <v>0</v>
      </c>
      <c r="K13" s="157"/>
      <c r="L13" s="157"/>
      <c r="M13" s="157"/>
      <c r="N13" s="157"/>
      <c r="O13" s="158"/>
    </row>
    <row r="14" spans="1:15" ht="20.100000000000001" customHeight="1">
      <c r="B14" s="153" t="s">
        <v>39</v>
      </c>
      <c r="C14" s="153"/>
      <c r="D14" s="153"/>
      <c r="E14" s="153"/>
      <c r="F14" s="153"/>
      <c r="G14" s="153"/>
      <c r="H14" s="153"/>
      <c r="I14" s="153"/>
      <c r="J14" s="37">
        <f>ROUND((J12+J13),2)</f>
        <v>0</v>
      </c>
      <c r="K14" s="23"/>
      <c r="L14" s="69"/>
      <c r="M14" s="69"/>
      <c r="N14" s="23"/>
      <c r="O14" s="24"/>
    </row>
    <row r="15" spans="1:15" ht="20.100000000000001" customHeight="1">
      <c r="B15" s="13"/>
      <c r="C15" s="13"/>
      <c r="D15" s="13"/>
      <c r="E15" s="13"/>
      <c r="F15" s="13"/>
      <c r="G15" s="10"/>
      <c r="H15" s="10"/>
      <c r="I15" s="10"/>
      <c r="J15" s="10"/>
      <c r="K15" s="20"/>
      <c r="L15" s="69"/>
      <c r="M15" s="69"/>
      <c r="N15" s="20"/>
      <c r="O15" s="21"/>
    </row>
    <row r="16" spans="1:15" ht="26.25" customHeight="1">
      <c r="B16" s="109" t="s">
        <v>22</v>
      </c>
      <c r="C16" s="109"/>
      <c r="D16" s="109"/>
      <c r="E16" s="109"/>
      <c r="F16" s="52" t="s">
        <v>73</v>
      </c>
      <c r="G16" s="146" t="s">
        <v>43</v>
      </c>
      <c r="H16" s="147"/>
      <c r="I16" s="148"/>
      <c r="J16" s="44" t="s">
        <v>44</v>
      </c>
      <c r="K16" s="20"/>
      <c r="L16" s="69"/>
      <c r="M16" s="69"/>
      <c r="N16" s="20"/>
      <c r="O16" s="21"/>
    </row>
    <row r="17" spans="2:15" ht="20.100000000000001" customHeight="1">
      <c r="B17" s="149" t="s">
        <v>0</v>
      </c>
      <c r="C17" s="149"/>
      <c r="D17" s="149"/>
      <c r="E17" s="149"/>
      <c r="F17" s="54">
        <v>6</v>
      </c>
      <c r="G17" s="143"/>
      <c r="H17" s="144"/>
      <c r="I17" s="145"/>
      <c r="J17" s="33">
        <f>ROUND((F17*G17)*12,2)</f>
        <v>0</v>
      </c>
      <c r="K17" s="20"/>
      <c r="L17" s="69"/>
      <c r="M17" s="69"/>
      <c r="N17" s="20"/>
      <c r="O17" s="21"/>
    </row>
    <row r="18" spans="2:15" ht="20.100000000000001" customHeight="1">
      <c r="B18" s="149" t="s">
        <v>20</v>
      </c>
      <c r="C18" s="149"/>
      <c r="D18" s="149"/>
      <c r="E18" s="149"/>
      <c r="F18" s="54">
        <v>1</v>
      </c>
      <c r="G18" s="143"/>
      <c r="H18" s="144"/>
      <c r="I18" s="145"/>
      <c r="J18" s="33">
        <f t="shared" ref="J18:J19" si="0">ROUND((F18*G18)*12,2)</f>
        <v>0</v>
      </c>
      <c r="K18" s="20"/>
      <c r="L18" s="69"/>
      <c r="M18" s="69"/>
      <c r="N18" s="20"/>
      <c r="O18" s="21"/>
    </row>
    <row r="19" spans="2:15" ht="20.100000000000001" customHeight="1">
      <c r="B19" s="149" t="s">
        <v>21</v>
      </c>
      <c r="C19" s="149"/>
      <c r="D19" s="149"/>
      <c r="E19" s="149"/>
      <c r="F19" s="54">
        <v>3</v>
      </c>
      <c r="G19" s="143"/>
      <c r="H19" s="144"/>
      <c r="I19" s="145"/>
      <c r="J19" s="33">
        <f t="shared" si="0"/>
        <v>0</v>
      </c>
      <c r="K19" s="20"/>
      <c r="L19" s="69"/>
      <c r="M19" s="69"/>
      <c r="N19" s="20"/>
      <c r="O19" s="21"/>
    </row>
    <row r="20" spans="2:15" ht="20.100000000000001" customHeight="1">
      <c r="B20" s="153" t="s">
        <v>39</v>
      </c>
      <c r="C20" s="153"/>
      <c r="D20" s="153"/>
      <c r="E20" s="153"/>
      <c r="F20" s="153"/>
      <c r="G20" s="153"/>
      <c r="H20" s="153"/>
      <c r="I20" s="153"/>
      <c r="J20" s="39">
        <f>ROUND((J17+J18+J19),2)</f>
        <v>0</v>
      </c>
      <c r="K20" s="23"/>
      <c r="L20" s="69"/>
      <c r="M20" s="69"/>
      <c r="N20" s="23"/>
      <c r="O20" s="24"/>
    </row>
    <row r="21" spans="2:15" ht="20.100000000000001" customHeight="1">
      <c r="B21" s="13"/>
      <c r="C21" s="13"/>
      <c r="D21" s="13"/>
      <c r="E21" s="13"/>
      <c r="F21" s="13"/>
      <c r="G21" s="10"/>
      <c r="H21" s="10"/>
      <c r="I21" s="10"/>
      <c r="J21" s="10"/>
      <c r="K21" s="20"/>
      <c r="L21" s="69"/>
      <c r="M21" s="69"/>
      <c r="N21" s="20"/>
      <c r="O21" s="21"/>
    </row>
    <row r="22" spans="2:15" ht="20.100000000000001" customHeight="1">
      <c r="B22" s="109" t="s">
        <v>24</v>
      </c>
      <c r="C22" s="109"/>
      <c r="D22" s="109"/>
      <c r="E22" s="109"/>
      <c r="F22" s="52" t="s">
        <v>71</v>
      </c>
      <c r="G22" s="146" t="s">
        <v>5</v>
      </c>
      <c r="H22" s="147"/>
      <c r="I22" s="148"/>
      <c r="J22" s="44" t="s">
        <v>44</v>
      </c>
      <c r="K22" s="20"/>
      <c r="L22" s="69"/>
      <c r="M22" s="69"/>
      <c r="N22" s="20"/>
      <c r="O22" s="21"/>
    </row>
    <row r="23" spans="2:15" ht="20.100000000000001" customHeight="1">
      <c r="B23" s="149" t="s">
        <v>0</v>
      </c>
      <c r="C23" s="149"/>
      <c r="D23" s="149"/>
      <c r="E23" s="149"/>
      <c r="F23" s="55">
        <v>36</v>
      </c>
      <c r="G23" s="143"/>
      <c r="H23" s="144"/>
      <c r="I23" s="145"/>
      <c r="J23" s="33">
        <f>ROUND(F23*G23,2)</f>
        <v>0</v>
      </c>
      <c r="K23" s="20"/>
      <c r="L23" s="69"/>
      <c r="M23" s="69"/>
      <c r="N23" s="20"/>
      <c r="O23" s="21"/>
    </row>
    <row r="24" spans="2:15" ht="20.100000000000001" customHeight="1">
      <c r="B24" s="149" t="s">
        <v>2</v>
      </c>
      <c r="C24" s="149"/>
      <c r="D24" s="149"/>
      <c r="E24" s="149"/>
      <c r="F24" s="55">
        <v>10</v>
      </c>
      <c r="G24" s="143"/>
      <c r="H24" s="144"/>
      <c r="I24" s="145"/>
      <c r="J24" s="33">
        <f>ROUND(F24*G24,2)</f>
        <v>0</v>
      </c>
      <c r="K24" s="20"/>
      <c r="L24" s="69"/>
      <c r="M24" s="69"/>
      <c r="N24" s="20"/>
      <c r="O24" s="21"/>
    </row>
    <row r="25" spans="2:15" ht="20.100000000000001" customHeight="1">
      <c r="B25" s="153" t="s">
        <v>39</v>
      </c>
      <c r="C25" s="153"/>
      <c r="D25" s="153"/>
      <c r="E25" s="153"/>
      <c r="F25" s="153"/>
      <c r="G25" s="153"/>
      <c r="H25" s="153"/>
      <c r="I25" s="153"/>
      <c r="J25" s="39">
        <f>ROUND(SUM(J23:J24),2)</f>
        <v>0</v>
      </c>
      <c r="K25" s="23"/>
      <c r="L25" s="69"/>
      <c r="M25" s="69"/>
      <c r="N25" s="23"/>
      <c r="O25" s="24"/>
    </row>
    <row r="26" spans="2:15" ht="20.100000000000001" customHeight="1">
      <c r="B26" s="13"/>
      <c r="C26" s="13"/>
      <c r="D26" s="13"/>
      <c r="E26" s="13"/>
      <c r="F26" s="13"/>
      <c r="G26" s="10"/>
      <c r="H26" s="10"/>
      <c r="I26" s="10"/>
      <c r="J26" s="10"/>
      <c r="K26" s="20"/>
      <c r="L26" s="69"/>
      <c r="M26" s="69"/>
      <c r="N26" s="20"/>
      <c r="O26" s="21"/>
    </row>
    <row r="27" spans="2:15" ht="20.100000000000001" customHeight="1">
      <c r="B27" s="150" t="s">
        <v>25</v>
      </c>
      <c r="C27" s="151"/>
      <c r="D27" s="151"/>
      <c r="E27" s="152"/>
      <c r="F27" s="52" t="s">
        <v>71</v>
      </c>
      <c r="G27" s="146" t="s">
        <v>18</v>
      </c>
      <c r="H27" s="147"/>
      <c r="I27" s="148"/>
      <c r="J27" s="44" t="s">
        <v>44</v>
      </c>
      <c r="K27" s="20"/>
      <c r="L27" s="69"/>
      <c r="M27" s="69"/>
      <c r="N27" s="20"/>
      <c r="O27" s="21"/>
    </row>
    <row r="28" spans="2:15" ht="20.100000000000001" customHeight="1">
      <c r="B28" s="149" t="s">
        <v>0</v>
      </c>
      <c r="C28" s="149"/>
      <c r="D28" s="149"/>
      <c r="E28" s="149"/>
      <c r="F28" s="56">
        <v>4</v>
      </c>
      <c r="G28" s="143"/>
      <c r="H28" s="144"/>
      <c r="I28" s="145"/>
      <c r="J28" s="33">
        <f>ROUND(G28*F28,2)</f>
        <v>0</v>
      </c>
      <c r="K28" s="20"/>
      <c r="L28" s="69"/>
      <c r="M28" s="69"/>
      <c r="N28" s="20"/>
      <c r="O28" s="21"/>
    </row>
    <row r="29" spans="2:15" ht="20.100000000000001" customHeight="1">
      <c r="B29" s="149" t="s">
        <v>2</v>
      </c>
      <c r="C29" s="149"/>
      <c r="D29" s="149"/>
      <c r="E29" s="149"/>
      <c r="F29" s="56">
        <v>3</v>
      </c>
      <c r="G29" s="143"/>
      <c r="H29" s="144"/>
      <c r="I29" s="145"/>
      <c r="J29" s="33">
        <f>ROUND(G29*F29,2)</f>
        <v>0</v>
      </c>
      <c r="K29" s="20"/>
      <c r="L29" s="69"/>
      <c r="M29" s="69"/>
      <c r="N29" s="20"/>
      <c r="O29" s="21"/>
    </row>
    <row r="30" spans="2:15" ht="20.100000000000001" customHeight="1">
      <c r="B30" s="153" t="s">
        <v>39</v>
      </c>
      <c r="C30" s="153"/>
      <c r="D30" s="153"/>
      <c r="E30" s="153"/>
      <c r="F30" s="153"/>
      <c r="G30" s="153"/>
      <c r="H30" s="153"/>
      <c r="I30" s="153"/>
      <c r="J30" s="39">
        <f>ROUND(SUM(J28:J29),2)</f>
        <v>0</v>
      </c>
      <c r="K30" s="23"/>
      <c r="L30" s="69"/>
      <c r="M30" s="69"/>
      <c r="N30" s="23"/>
      <c r="O30" s="24"/>
    </row>
    <row r="31" spans="2:15" ht="20.100000000000001" customHeight="1">
      <c r="B31" s="13"/>
      <c r="C31" s="13"/>
      <c r="D31" s="13"/>
      <c r="E31" s="13"/>
      <c r="F31" s="13"/>
      <c r="G31" s="10"/>
      <c r="H31" s="10"/>
      <c r="I31" s="10"/>
      <c r="J31" s="10"/>
      <c r="K31" s="20"/>
      <c r="L31" s="69"/>
      <c r="M31" s="69"/>
      <c r="N31" s="20"/>
      <c r="O31" s="21"/>
    </row>
    <row r="32" spans="2:15" ht="20.100000000000001" customHeight="1">
      <c r="B32" s="150" t="s">
        <v>26</v>
      </c>
      <c r="C32" s="151"/>
      <c r="D32" s="151"/>
      <c r="E32" s="152"/>
      <c r="F32" s="52" t="s">
        <v>71</v>
      </c>
      <c r="G32" s="146" t="s">
        <v>18</v>
      </c>
      <c r="H32" s="147"/>
      <c r="I32" s="148"/>
      <c r="J32" s="44" t="s">
        <v>44</v>
      </c>
      <c r="K32" s="20"/>
      <c r="L32" s="69"/>
      <c r="M32" s="69"/>
      <c r="N32" s="20"/>
      <c r="O32" s="21"/>
    </row>
    <row r="33" spans="2:15" ht="20.100000000000001" customHeight="1">
      <c r="B33" s="149" t="s">
        <v>0</v>
      </c>
      <c r="C33" s="149"/>
      <c r="D33" s="149"/>
      <c r="E33" s="149"/>
      <c r="F33" s="55">
        <v>12</v>
      </c>
      <c r="G33" s="143"/>
      <c r="H33" s="144"/>
      <c r="I33" s="145"/>
      <c r="J33" s="33">
        <f>ROUND(G33*F33,2)</f>
        <v>0</v>
      </c>
      <c r="K33" s="20"/>
      <c r="L33" s="69"/>
      <c r="M33" s="69"/>
      <c r="N33" s="20"/>
      <c r="O33" s="21"/>
    </row>
    <row r="34" spans="2:15" ht="20.100000000000001" customHeight="1">
      <c r="B34" s="149" t="s">
        <v>2</v>
      </c>
      <c r="C34" s="149"/>
      <c r="D34" s="149"/>
      <c r="E34" s="149"/>
      <c r="F34" s="55">
        <v>20</v>
      </c>
      <c r="G34" s="143"/>
      <c r="H34" s="144"/>
      <c r="I34" s="145"/>
      <c r="J34" s="33">
        <f>ROUND(G34*F34,2)</f>
        <v>0</v>
      </c>
      <c r="K34" s="20"/>
      <c r="L34" s="69"/>
      <c r="M34" s="69"/>
      <c r="N34" s="20"/>
      <c r="O34" s="21"/>
    </row>
    <row r="35" spans="2:15" ht="20.100000000000001" customHeight="1">
      <c r="B35" s="153" t="s">
        <v>39</v>
      </c>
      <c r="C35" s="153"/>
      <c r="D35" s="153"/>
      <c r="E35" s="153"/>
      <c r="F35" s="153"/>
      <c r="G35" s="153"/>
      <c r="H35" s="153"/>
      <c r="I35" s="153"/>
      <c r="J35" s="39">
        <f>ROUND(SUM(J33:J34),2)</f>
        <v>0</v>
      </c>
      <c r="K35" s="23"/>
      <c r="L35" s="69"/>
      <c r="M35" s="69"/>
      <c r="N35" s="23"/>
      <c r="O35" s="24"/>
    </row>
    <row r="36" spans="2:15" ht="20.100000000000001" customHeight="1">
      <c r="B36" s="13"/>
      <c r="C36" s="13"/>
      <c r="D36" s="13"/>
      <c r="E36" s="13"/>
      <c r="F36" s="13"/>
      <c r="G36" s="10"/>
      <c r="H36" s="10"/>
      <c r="I36" s="10"/>
      <c r="J36" s="10"/>
      <c r="K36" s="20"/>
      <c r="L36" s="69"/>
      <c r="M36" s="69"/>
      <c r="N36" s="20"/>
      <c r="O36" s="21"/>
    </row>
    <row r="37" spans="2:15" ht="20.100000000000001" customHeight="1">
      <c r="B37" s="150" t="s">
        <v>27</v>
      </c>
      <c r="C37" s="151"/>
      <c r="D37" s="151"/>
      <c r="E37" s="152"/>
      <c r="F37" s="52" t="s">
        <v>71</v>
      </c>
      <c r="G37" s="146" t="s">
        <v>18</v>
      </c>
      <c r="H37" s="147"/>
      <c r="I37" s="148"/>
      <c r="J37" s="44" t="s">
        <v>44</v>
      </c>
      <c r="K37" s="20"/>
      <c r="L37" s="69"/>
      <c r="M37" s="69"/>
      <c r="N37" s="20"/>
      <c r="O37" s="21"/>
    </row>
    <row r="38" spans="2:15" ht="20.100000000000001" customHeight="1">
      <c r="B38" s="149" t="s">
        <v>0</v>
      </c>
      <c r="C38" s="149"/>
      <c r="D38" s="149"/>
      <c r="E38" s="149"/>
      <c r="F38" s="55">
        <v>10</v>
      </c>
      <c r="G38" s="143"/>
      <c r="H38" s="144"/>
      <c r="I38" s="145"/>
      <c r="J38" s="33">
        <f>ROUND((G38*F38),2)</f>
        <v>0</v>
      </c>
      <c r="K38" s="20"/>
      <c r="L38" s="69"/>
      <c r="M38" s="69"/>
      <c r="N38" s="20"/>
      <c r="O38" s="21"/>
    </row>
    <row r="39" spans="2:15" ht="20.100000000000001" customHeight="1">
      <c r="B39" s="149" t="s">
        <v>2</v>
      </c>
      <c r="C39" s="149"/>
      <c r="D39" s="149"/>
      <c r="E39" s="149"/>
      <c r="F39" s="55">
        <v>4</v>
      </c>
      <c r="G39" s="143"/>
      <c r="H39" s="144"/>
      <c r="I39" s="145"/>
      <c r="J39" s="33">
        <f>ROUND((G39*F39),2)</f>
        <v>0</v>
      </c>
      <c r="K39" s="20"/>
      <c r="L39" s="69"/>
      <c r="M39" s="69"/>
      <c r="N39" s="20"/>
      <c r="O39" s="21"/>
    </row>
    <row r="40" spans="2:15" ht="20.100000000000001" customHeight="1">
      <c r="B40" s="153" t="s">
        <v>39</v>
      </c>
      <c r="C40" s="153"/>
      <c r="D40" s="153"/>
      <c r="E40" s="153"/>
      <c r="F40" s="153"/>
      <c r="G40" s="153"/>
      <c r="H40" s="153"/>
      <c r="I40" s="153"/>
      <c r="J40" s="39">
        <f>ROUND(J38+J39,2)</f>
        <v>0</v>
      </c>
      <c r="K40" s="23"/>
      <c r="L40" s="69"/>
      <c r="M40" s="69"/>
      <c r="N40" s="23"/>
      <c r="O40" s="24"/>
    </row>
    <row r="41" spans="2:15" ht="20.100000000000001" customHeight="1">
      <c r="B41" s="13"/>
      <c r="C41" s="13"/>
      <c r="D41" s="13"/>
      <c r="E41" s="13"/>
      <c r="F41" s="13"/>
      <c r="G41" s="10"/>
      <c r="H41" s="10"/>
      <c r="I41" s="10"/>
      <c r="J41" s="10"/>
      <c r="K41" s="20"/>
      <c r="L41" s="69"/>
      <c r="M41" s="69"/>
      <c r="N41" s="20"/>
      <c r="O41" s="21"/>
    </row>
    <row r="42" spans="2:15" ht="32.25" customHeight="1">
      <c r="B42" s="109" t="s">
        <v>36</v>
      </c>
      <c r="C42" s="109"/>
      <c r="D42" s="109"/>
      <c r="E42" s="109"/>
      <c r="F42" s="52" t="s">
        <v>71</v>
      </c>
      <c r="G42" s="146" t="s">
        <v>18</v>
      </c>
      <c r="H42" s="147"/>
      <c r="I42" s="148"/>
      <c r="J42" s="44" t="s">
        <v>44</v>
      </c>
      <c r="K42" s="20"/>
      <c r="L42" s="69"/>
      <c r="M42" s="69"/>
      <c r="N42" s="20"/>
      <c r="O42" s="21"/>
    </row>
    <row r="43" spans="2:15" ht="20.100000000000001" customHeight="1">
      <c r="B43" s="149" t="s">
        <v>0</v>
      </c>
      <c r="C43" s="149"/>
      <c r="D43" s="149"/>
      <c r="E43" s="149"/>
      <c r="F43" s="55">
        <v>10</v>
      </c>
      <c r="G43" s="143"/>
      <c r="H43" s="144"/>
      <c r="I43" s="145"/>
      <c r="J43" s="34">
        <f>ROUND((F43*G43),2)</f>
        <v>0</v>
      </c>
      <c r="K43" s="20"/>
      <c r="L43" s="69"/>
      <c r="M43" s="69"/>
      <c r="N43" s="20"/>
      <c r="O43" s="21"/>
    </row>
    <row r="44" spans="2:15" ht="20.100000000000001" customHeight="1">
      <c r="B44" s="149" t="s">
        <v>2</v>
      </c>
      <c r="C44" s="149"/>
      <c r="D44" s="149"/>
      <c r="E44" s="149"/>
      <c r="F44" s="55">
        <v>5</v>
      </c>
      <c r="G44" s="143"/>
      <c r="H44" s="144"/>
      <c r="I44" s="145"/>
      <c r="J44" s="34">
        <f>ROUND((F44*G44),2)</f>
        <v>0</v>
      </c>
      <c r="K44" s="20"/>
      <c r="L44" s="69"/>
      <c r="M44" s="69"/>
      <c r="N44" s="20"/>
      <c r="O44" s="21"/>
    </row>
    <row r="45" spans="2:15" ht="20.100000000000001" customHeight="1">
      <c r="B45" s="153" t="s">
        <v>39</v>
      </c>
      <c r="C45" s="153"/>
      <c r="D45" s="153"/>
      <c r="E45" s="153"/>
      <c r="F45" s="153"/>
      <c r="G45" s="153"/>
      <c r="H45" s="153"/>
      <c r="I45" s="153"/>
      <c r="J45" s="39">
        <f>ROUND(J43+J44,2)</f>
        <v>0</v>
      </c>
      <c r="K45" s="23"/>
      <c r="L45" s="69"/>
      <c r="M45" s="69"/>
      <c r="N45" s="23"/>
      <c r="O45" s="24"/>
    </row>
    <row r="46" spans="2:15" ht="20.100000000000001" customHeight="1">
      <c r="B46" s="13"/>
      <c r="C46" s="13"/>
      <c r="D46" s="13"/>
      <c r="E46" s="13"/>
      <c r="F46" s="13"/>
      <c r="G46" s="10"/>
      <c r="H46" s="10"/>
      <c r="I46" s="10"/>
      <c r="J46" s="10"/>
      <c r="K46" s="20"/>
      <c r="L46" s="69"/>
      <c r="M46" s="69"/>
      <c r="N46" s="20"/>
      <c r="O46" s="21"/>
    </row>
    <row r="47" spans="2:15" ht="20.100000000000001" customHeight="1">
      <c r="B47" s="109" t="s">
        <v>37</v>
      </c>
      <c r="C47" s="109"/>
      <c r="D47" s="109"/>
      <c r="E47" s="109"/>
      <c r="F47" s="52" t="s">
        <v>71</v>
      </c>
      <c r="G47" s="146" t="s">
        <v>18</v>
      </c>
      <c r="H47" s="147"/>
      <c r="I47" s="148"/>
      <c r="J47" s="44" t="s">
        <v>44</v>
      </c>
      <c r="K47" s="20"/>
      <c r="L47" s="69"/>
      <c r="M47" s="69"/>
      <c r="N47" s="20"/>
      <c r="O47" s="21"/>
    </row>
    <row r="48" spans="2:15" ht="20.100000000000001" customHeight="1">
      <c r="B48" s="149" t="s">
        <v>0</v>
      </c>
      <c r="C48" s="149"/>
      <c r="D48" s="149"/>
      <c r="E48" s="149"/>
      <c r="F48" s="55">
        <v>2</v>
      </c>
      <c r="G48" s="143"/>
      <c r="H48" s="144"/>
      <c r="I48" s="145"/>
      <c r="J48" s="33">
        <f>ROUND((F48*G48),2)</f>
        <v>0</v>
      </c>
      <c r="K48" s="20"/>
      <c r="L48" s="69"/>
      <c r="M48" s="69"/>
      <c r="N48" s="20"/>
      <c r="O48" s="21"/>
    </row>
    <row r="49" spans="2:15" ht="20.100000000000001" customHeight="1">
      <c r="B49" s="149" t="s">
        <v>3</v>
      </c>
      <c r="C49" s="149"/>
      <c r="D49" s="149"/>
      <c r="E49" s="149"/>
      <c r="F49" s="55">
        <v>0.05</v>
      </c>
      <c r="G49" s="143"/>
      <c r="H49" s="144"/>
      <c r="I49" s="145"/>
      <c r="J49" s="33">
        <f>ROUND((F49*G49),2)</f>
        <v>0</v>
      </c>
      <c r="K49" s="20"/>
      <c r="L49" s="69"/>
      <c r="M49" s="69"/>
      <c r="N49" s="20"/>
      <c r="O49" s="21"/>
    </row>
    <row r="50" spans="2:15" ht="20.100000000000001" customHeight="1">
      <c r="B50" s="153" t="s">
        <v>39</v>
      </c>
      <c r="C50" s="153"/>
      <c r="D50" s="153"/>
      <c r="E50" s="153"/>
      <c r="F50" s="153"/>
      <c r="G50" s="153"/>
      <c r="H50" s="153"/>
      <c r="I50" s="153"/>
      <c r="J50" s="38">
        <f>ROUND(J48+J49,2)</f>
        <v>0</v>
      </c>
      <c r="K50" s="20"/>
      <c r="L50" s="69"/>
      <c r="M50" s="69"/>
      <c r="N50" s="20"/>
      <c r="O50" s="21"/>
    </row>
    <row r="51" spans="2:15" ht="20.100000000000001" customHeight="1">
      <c r="B51" s="13"/>
      <c r="C51" s="13"/>
      <c r="D51" s="13"/>
      <c r="E51" s="13"/>
      <c r="F51" s="13"/>
      <c r="G51" s="10"/>
      <c r="H51" s="10"/>
      <c r="I51" s="10"/>
      <c r="J51" s="10"/>
      <c r="K51" s="20"/>
      <c r="L51" s="69"/>
      <c r="M51" s="69"/>
      <c r="N51" s="20"/>
      <c r="O51" s="21"/>
    </row>
    <row r="52" spans="2:15" ht="33" customHeight="1">
      <c r="B52" s="109" t="s">
        <v>28</v>
      </c>
      <c r="C52" s="109"/>
      <c r="D52" s="109"/>
      <c r="E52" s="109"/>
      <c r="F52" s="52" t="s">
        <v>71</v>
      </c>
      <c r="G52" s="146" t="s">
        <v>18</v>
      </c>
      <c r="H52" s="147"/>
      <c r="I52" s="148"/>
      <c r="J52" s="75" t="s">
        <v>44</v>
      </c>
      <c r="K52" s="20"/>
      <c r="L52" s="69"/>
      <c r="M52" s="69"/>
      <c r="N52" s="20"/>
      <c r="O52" s="21"/>
    </row>
    <row r="53" spans="2:15" ht="20.100000000000001" customHeight="1">
      <c r="B53" s="149" t="s">
        <v>0</v>
      </c>
      <c r="C53" s="149"/>
      <c r="D53" s="149"/>
      <c r="E53" s="149"/>
      <c r="F53" s="53">
        <v>156</v>
      </c>
      <c r="G53" s="143"/>
      <c r="H53" s="144"/>
      <c r="I53" s="145"/>
      <c r="J53" s="33">
        <f>ROUND(F53*G53,2)</f>
        <v>0</v>
      </c>
      <c r="K53" s="20"/>
      <c r="L53" s="69"/>
      <c r="M53" s="69"/>
      <c r="N53" s="20"/>
      <c r="O53" s="21"/>
    </row>
    <row r="54" spans="2:15" ht="20.100000000000001" customHeight="1">
      <c r="B54" s="149" t="s">
        <v>2</v>
      </c>
      <c r="C54" s="149"/>
      <c r="D54" s="149"/>
      <c r="E54" s="149"/>
      <c r="F54" s="53">
        <v>24</v>
      </c>
      <c r="G54" s="143"/>
      <c r="H54" s="144"/>
      <c r="I54" s="145"/>
      <c r="J54" s="33">
        <f>ROUND(F54*G54,2)</f>
        <v>0</v>
      </c>
      <c r="K54" s="20"/>
      <c r="L54" s="69"/>
      <c r="M54" s="69"/>
      <c r="N54" s="20"/>
      <c r="O54" s="21"/>
    </row>
    <row r="55" spans="2:15" ht="20.100000000000001" customHeight="1">
      <c r="B55" s="153" t="s">
        <v>44</v>
      </c>
      <c r="C55" s="153"/>
      <c r="D55" s="153"/>
      <c r="E55" s="153"/>
      <c r="F55" s="153"/>
      <c r="G55" s="153"/>
      <c r="H55" s="153"/>
      <c r="I55" s="153"/>
      <c r="J55" s="39">
        <f>ROUND(J54+J53,2)</f>
        <v>0</v>
      </c>
      <c r="K55" s="23"/>
      <c r="L55" s="69"/>
      <c r="M55" s="69"/>
      <c r="N55" s="23"/>
      <c r="O55" s="24"/>
    </row>
    <row r="56" spans="2:15" ht="20.100000000000001" customHeight="1">
      <c r="B56" s="13"/>
      <c r="C56" s="13"/>
      <c r="D56" s="13"/>
      <c r="E56" s="13"/>
      <c r="F56" s="13"/>
      <c r="G56" s="10"/>
      <c r="H56" s="10"/>
      <c r="I56" s="10"/>
      <c r="J56" s="10"/>
      <c r="K56" s="20"/>
      <c r="L56" s="69"/>
      <c r="M56" s="69"/>
      <c r="N56" s="20"/>
      <c r="O56" s="21"/>
    </row>
    <row r="57" spans="2:15" ht="20.100000000000001" customHeight="1">
      <c r="B57" s="109" t="s">
        <v>29</v>
      </c>
      <c r="C57" s="109"/>
      <c r="D57" s="109"/>
      <c r="E57" s="109"/>
      <c r="F57" s="52" t="s">
        <v>71</v>
      </c>
      <c r="G57" s="146" t="s">
        <v>18</v>
      </c>
      <c r="H57" s="147"/>
      <c r="I57" s="148"/>
      <c r="J57" s="44" t="s">
        <v>44</v>
      </c>
      <c r="K57" s="20"/>
      <c r="L57" s="69"/>
      <c r="M57" s="69"/>
      <c r="N57" s="20"/>
      <c r="O57" s="21"/>
    </row>
    <row r="58" spans="2:15" ht="20.100000000000001" customHeight="1">
      <c r="B58" s="149" t="s">
        <v>0</v>
      </c>
      <c r="C58" s="149"/>
      <c r="D58" s="149"/>
      <c r="E58" s="149"/>
      <c r="F58" s="55">
        <v>1</v>
      </c>
      <c r="G58" s="143"/>
      <c r="H58" s="144"/>
      <c r="I58" s="145"/>
      <c r="J58" s="33">
        <f>ROUND((F58*G58),2)</f>
        <v>0</v>
      </c>
      <c r="K58" s="20"/>
      <c r="L58" s="69"/>
      <c r="M58" s="69"/>
      <c r="N58" s="20"/>
      <c r="O58" s="21"/>
    </row>
    <row r="59" spans="2:15" ht="20.100000000000001" customHeight="1">
      <c r="B59" s="149" t="s">
        <v>2</v>
      </c>
      <c r="C59" s="149"/>
      <c r="D59" s="149"/>
      <c r="E59" s="149"/>
      <c r="F59" s="55">
        <v>0.25</v>
      </c>
      <c r="G59" s="143"/>
      <c r="H59" s="144"/>
      <c r="I59" s="145"/>
      <c r="J59" s="33">
        <f>ROUND((F59*G59),2)</f>
        <v>0</v>
      </c>
      <c r="K59" s="20"/>
      <c r="L59" s="69"/>
      <c r="M59" s="69"/>
      <c r="N59" s="20"/>
      <c r="O59" s="21"/>
    </row>
    <row r="60" spans="2:15" ht="20.100000000000001" customHeight="1">
      <c r="B60" s="153" t="s">
        <v>44</v>
      </c>
      <c r="C60" s="153"/>
      <c r="D60" s="153"/>
      <c r="E60" s="153"/>
      <c r="F60" s="153"/>
      <c r="G60" s="153"/>
      <c r="H60" s="153"/>
      <c r="I60" s="153"/>
      <c r="J60" s="38">
        <f>ROUND(J58+J59,2)</f>
        <v>0</v>
      </c>
      <c r="K60" s="20"/>
      <c r="L60" s="69"/>
      <c r="M60" s="69"/>
      <c r="N60" s="20"/>
      <c r="O60" s="21"/>
    </row>
    <row r="61" spans="2:15" ht="20.100000000000001" customHeight="1">
      <c r="B61" s="13"/>
      <c r="C61" s="13"/>
      <c r="D61" s="13"/>
      <c r="E61" s="13"/>
      <c r="F61" s="13"/>
      <c r="G61" s="10"/>
      <c r="H61" s="10"/>
      <c r="I61" s="10"/>
      <c r="J61" s="36"/>
      <c r="K61" s="20"/>
      <c r="L61" s="69"/>
      <c r="M61" s="69"/>
      <c r="N61" s="20"/>
      <c r="O61" s="21"/>
    </row>
    <row r="62" spans="2:15" ht="20.100000000000001" customHeight="1">
      <c r="B62" s="109" t="s">
        <v>30</v>
      </c>
      <c r="C62" s="109"/>
      <c r="D62" s="109"/>
      <c r="E62" s="109"/>
      <c r="F62" s="52" t="s">
        <v>71</v>
      </c>
      <c r="G62" s="146" t="s">
        <v>18</v>
      </c>
      <c r="H62" s="147"/>
      <c r="I62" s="148"/>
      <c r="J62" s="44" t="s">
        <v>44</v>
      </c>
      <c r="K62" s="20"/>
      <c r="L62" s="69"/>
      <c r="M62" s="69"/>
      <c r="N62" s="20"/>
      <c r="O62" s="21"/>
    </row>
    <row r="63" spans="2:15" ht="20.100000000000001" customHeight="1">
      <c r="B63" s="149" t="s">
        <v>0</v>
      </c>
      <c r="C63" s="149"/>
      <c r="D63" s="149"/>
      <c r="E63" s="149"/>
      <c r="F63" s="55">
        <v>16</v>
      </c>
      <c r="G63" s="143"/>
      <c r="H63" s="144"/>
      <c r="I63" s="145"/>
      <c r="J63" s="33">
        <f>ROUND((F63*G63),2)</f>
        <v>0</v>
      </c>
      <c r="K63" s="20"/>
      <c r="L63" s="69"/>
      <c r="M63" s="69"/>
      <c r="N63" s="20"/>
      <c r="O63" s="21"/>
    </row>
    <row r="64" spans="2:15" ht="20.100000000000001" customHeight="1">
      <c r="B64" s="149" t="s">
        <v>3</v>
      </c>
      <c r="C64" s="149"/>
      <c r="D64" s="149"/>
      <c r="E64" s="149"/>
      <c r="F64" s="55">
        <v>1.7</v>
      </c>
      <c r="G64" s="143"/>
      <c r="H64" s="144"/>
      <c r="I64" s="145"/>
      <c r="J64" s="33">
        <f>ROUND((F64*G64),2)</f>
        <v>0</v>
      </c>
      <c r="K64" s="20"/>
      <c r="L64" s="69"/>
      <c r="M64" s="69"/>
      <c r="N64" s="20"/>
      <c r="O64" s="21"/>
    </row>
    <row r="65" spans="2:15" ht="20.100000000000001" customHeight="1">
      <c r="B65" s="153" t="s">
        <v>44</v>
      </c>
      <c r="C65" s="153"/>
      <c r="D65" s="153"/>
      <c r="E65" s="153"/>
      <c r="F65" s="153"/>
      <c r="G65" s="153"/>
      <c r="H65" s="153"/>
      <c r="I65" s="153"/>
      <c r="J65" s="38">
        <f>ROUND(J63+J64,2)</f>
        <v>0</v>
      </c>
      <c r="K65" s="12"/>
      <c r="L65" s="69"/>
      <c r="M65" s="69"/>
      <c r="N65" s="12"/>
      <c r="O65" s="11"/>
    </row>
    <row r="66" spans="2:15" ht="20.100000000000001" customHeight="1">
      <c r="B66" s="1"/>
      <c r="C66" s="1"/>
      <c r="D66" s="1"/>
      <c r="E66" s="1"/>
      <c r="F66" s="7"/>
      <c r="G66" s="1"/>
      <c r="H66" s="1"/>
      <c r="I66" s="1"/>
      <c r="J66" s="1"/>
      <c r="K66" s="12"/>
      <c r="L66" s="69"/>
      <c r="M66" s="69"/>
      <c r="N66" s="12"/>
      <c r="O66" s="11"/>
    </row>
    <row r="67" spans="2:15" ht="33" customHeight="1">
      <c r="B67" s="109" t="s">
        <v>31</v>
      </c>
      <c r="C67" s="109"/>
      <c r="D67" s="109"/>
      <c r="E67" s="109"/>
      <c r="F67" s="52" t="s">
        <v>71</v>
      </c>
      <c r="G67" s="146" t="s">
        <v>18</v>
      </c>
      <c r="H67" s="147"/>
      <c r="I67" s="148"/>
      <c r="J67" s="44" t="s">
        <v>44</v>
      </c>
      <c r="K67" s="12"/>
      <c r="L67" s="69"/>
      <c r="M67" s="69"/>
      <c r="N67" s="12"/>
      <c r="O67" s="11"/>
    </row>
    <row r="68" spans="2:15" s="7" customFormat="1" ht="20.100000000000001" customHeight="1">
      <c r="B68" s="149" t="s">
        <v>0</v>
      </c>
      <c r="C68" s="149"/>
      <c r="D68" s="149"/>
      <c r="E68" s="149"/>
      <c r="F68" s="55">
        <v>10</v>
      </c>
      <c r="G68" s="143"/>
      <c r="H68" s="144"/>
      <c r="I68" s="145"/>
      <c r="J68" s="33">
        <f>ROUND(F68*G68,2)</f>
        <v>0</v>
      </c>
      <c r="K68" s="18"/>
      <c r="L68" s="18"/>
      <c r="M68" s="18"/>
      <c r="N68" s="18"/>
      <c r="O68" s="17"/>
    </row>
    <row r="69" spans="2:15" s="7" customFormat="1" ht="20.100000000000001" customHeight="1">
      <c r="B69" s="149" t="s">
        <v>2</v>
      </c>
      <c r="C69" s="149"/>
      <c r="D69" s="149"/>
      <c r="E69" s="149"/>
      <c r="F69" s="55">
        <v>0.5</v>
      </c>
      <c r="G69" s="143"/>
      <c r="H69" s="144"/>
      <c r="I69" s="145"/>
      <c r="J69" s="33">
        <f>ROUND(F69*G69,2)</f>
        <v>0</v>
      </c>
      <c r="K69" s="18"/>
      <c r="L69" s="18"/>
      <c r="M69" s="18"/>
      <c r="N69" s="18"/>
      <c r="O69" s="17"/>
    </row>
    <row r="70" spans="2:15" s="7" customFormat="1" ht="20.100000000000001" customHeight="1">
      <c r="B70" s="153" t="s">
        <v>44</v>
      </c>
      <c r="C70" s="153"/>
      <c r="D70" s="153"/>
      <c r="E70" s="153"/>
      <c r="F70" s="153"/>
      <c r="G70" s="153"/>
      <c r="H70" s="153"/>
      <c r="I70" s="153"/>
      <c r="J70" s="38">
        <f>ROUND(J68+J69,2)</f>
        <v>0</v>
      </c>
      <c r="K70" s="18"/>
      <c r="L70" s="18"/>
      <c r="M70" s="18"/>
      <c r="N70" s="18"/>
      <c r="O70" s="17"/>
    </row>
    <row r="71" spans="2:15" s="7" customFormat="1" ht="20.100000000000001" customHeight="1">
      <c r="K71" s="18"/>
      <c r="L71" s="18"/>
      <c r="M71" s="18"/>
      <c r="N71" s="18"/>
      <c r="O71" s="17"/>
    </row>
    <row r="72" spans="2:15" s="7" customFormat="1" ht="20.100000000000001" customHeight="1">
      <c r="B72" s="109" t="s">
        <v>32</v>
      </c>
      <c r="C72" s="109"/>
      <c r="D72" s="109"/>
      <c r="E72" s="109"/>
      <c r="F72" s="52" t="s">
        <v>71</v>
      </c>
      <c r="G72" s="146" t="s">
        <v>18</v>
      </c>
      <c r="H72" s="147"/>
      <c r="I72" s="148"/>
      <c r="J72" s="44" t="s">
        <v>44</v>
      </c>
      <c r="K72" s="18"/>
      <c r="L72" s="18"/>
      <c r="M72" s="18"/>
      <c r="N72" s="18"/>
      <c r="O72" s="17"/>
    </row>
    <row r="73" spans="2:15" s="7" customFormat="1" ht="20.100000000000001" customHeight="1">
      <c r="B73" s="149" t="s">
        <v>0</v>
      </c>
      <c r="C73" s="149"/>
      <c r="D73" s="149"/>
      <c r="E73" s="149"/>
      <c r="F73" s="55">
        <v>1</v>
      </c>
      <c r="G73" s="143"/>
      <c r="H73" s="144"/>
      <c r="I73" s="145"/>
      <c r="J73" s="33">
        <f>ROUND((F73*G73),2)</f>
        <v>0</v>
      </c>
      <c r="K73" s="18"/>
      <c r="L73" s="18"/>
      <c r="M73" s="18"/>
      <c r="N73" s="18"/>
      <c r="O73" s="17"/>
    </row>
    <row r="74" spans="2:15" s="7" customFormat="1" ht="20.100000000000001" customHeight="1">
      <c r="B74" s="149" t="s">
        <v>2</v>
      </c>
      <c r="C74" s="149"/>
      <c r="D74" s="149"/>
      <c r="E74" s="149"/>
      <c r="F74" s="55">
        <v>2.7E-2</v>
      </c>
      <c r="G74" s="143"/>
      <c r="H74" s="144"/>
      <c r="I74" s="145"/>
      <c r="J74" s="33">
        <f>ROUND((F74*G74),2)</f>
        <v>0</v>
      </c>
      <c r="K74" s="18"/>
      <c r="L74" s="18"/>
      <c r="M74" s="18"/>
      <c r="N74" s="18"/>
      <c r="O74" s="17"/>
    </row>
    <row r="75" spans="2:15" s="7" customFormat="1" ht="20.100000000000001" customHeight="1">
      <c r="B75" s="153" t="s">
        <v>44</v>
      </c>
      <c r="C75" s="153"/>
      <c r="D75" s="153"/>
      <c r="E75" s="153"/>
      <c r="F75" s="153"/>
      <c r="G75" s="153"/>
      <c r="H75" s="153"/>
      <c r="I75" s="153"/>
      <c r="J75" s="38">
        <f>ROUND(J73+J74,2)</f>
        <v>0</v>
      </c>
      <c r="K75" s="18"/>
      <c r="L75" s="18"/>
      <c r="M75" s="18"/>
      <c r="N75" s="18"/>
      <c r="O75" s="17"/>
    </row>
    <row r="76" spans="2:15" s="7" customFormat="1" ht="20.100000000000001" customHeight="1">
      <c r="B76" s="13"/>
      <c r="C76" s="13"/>
      <c r="D76" s="13"/>
      <c r="E76" s="13"/>
      <c r="F76" s="13"/>
      <c r="G76" s="10"/>
      <c r="H76" s="10"/>
      <c r="I76" s="10"/>
      <c r="J76" s="19"/>
      <c r="K76" s="18"/>
      <c r="L76" s="18"/>
      <c r="M76" s="18"/>
      <c r="N76" s="18"/>
      <c r="O76" s="17"/>
    </row>
    <row r="77" spans="2:15" s="7" customFormat="1" ht="35.25" customHeight="1">
      <c r="B77" s="109" t="s">
        <v>33</v>
      </c>
      <c r="C77" s="109"/>
      <c r="D77" s="109"/>
      <c r="E77" s="109"/>
      <c r="F77" s="52" t="s">
        <v>71</v>
      </c>
      <c r="G77" s="146" t="s">
        <v>18</v>
      </c>
      <c r="H77" s="147"/>
      <c r="I77" s="148"/>
      <c r="J77" s="44" t="s">
        <v>44</v>
      </c>
      <c r="K77" s="18"/>
      <c r="L77" s="18"/>
      <c r="M77" s="18"/>
      <c r="N77" s="18"/>
      <c r="O77" s="17"/>
    </row>
    <row r="78" spans="2:15" s="7" customFormat="1" ht="20.100000000000001" customHeight="1">
      <c r="B78" s="149" t="s">
        <v>0</v>
      </c>
      <c r="C78" s="149"/>
      <c r="D78" s="149"/>
      <c r="E78" s="149"/>
      <c r="F78" s="55">
        <v>1</v>
      </c>
      <c r="G78" s="143"/>
      <c r="H78" s="144"/>
      <c r="I78" s="145"/>
      <c r="J78" s="33">
        <f>ROUND((F78*G78),2)</f>
        <v>0</v>
      </c>
      <c r="K78" s="18"/>
      <c r="L78" s="18"/>
      <c r="M78" s="18"/>
      <c r="N78" s="18"/>
      <c r="O78" s="17"/>
    </row>
    <row r="79" spans="2:15" s="7" customFormat="1" ht="20.100000000000001" customHeight="1">
      <c r="B79" s="149" t="s">
        <v>89</v>
      </c>
      <c r="C79" s="149"/>
      <c r="D79" s="149"/>
      <c r="E79" s="149"/>
      <c r="F79" s="55">
        <v>0.01</v>
      </c>
      <c r="G79" s="143"/>
      <c r="H79" s="144"/>
      <c r="I79" s="145"/>
      <c r="J79" s="33">
        <f>ROUND((F79*G79),2)</f>
        <v>0</v>
      </c>
      <c r="K79" s="18"/>
      <c r="L79" s="18"/>
      <c r="M79" s="18"/>
      <c r="N79" s="18"/>
      <c r="O79" s="17"/>
    </row>
    <row r="80" spans="2:15" s="7" customFormat="1" ht="20.100000000000001" customHeight="1">
      <c r="B80" s="153" t="s">
        <v>44</v>
      </c>
      <c r="C80" s="153"/>
      <c r="D80" s="153"/>
      <c r="E80" s="153"/>
      <c r="F80" s="153"/>
      <c r="G80" s="153"/>
      <c r="H80" s="153"/>
      <c r="I80" s="153"/>
      <c r="J80" s="38">
        <f>ROUND(J78+J79,2)</f>
        <v>0</v>
      </c>
      <c r="K80" s="18"/>
      <c r="L80" s="18"/>
      <c r="M80" s="18"/>
      <c r="N80" s="18"/>
      <c r="O80" s="17"/>
    </row>
    <row r="81" spans="2:15" s="7" customFormat="1" ht="20.100000000000001" customHeight="1">
      <c r="B81" s="73"/>
      <c r="C81" s="73"/>
      <c r="D81" s="73"/>
      <c r="E81" s="73"/>
      <c r="F81" s="73"/>
      <c r="G81" s="73"/>
      <c r="H81" s="73"/>
      <c r="I81" s="73"/>
      <c r="J81" s="77"/>
      <c r="K81" s="18"/>
      <c r="L81" s="18"/>
      <c r="M81" s="18"/>
      <c r="N81" s="18"/>
      <c r="O81" s="17"/>
    </row>
    <row r="82" spans="2:15" s="7" customFormat="1" ht="20.100000000000001" customHeight="1">
      <c r="B82" s="109" t="s">
        <v>95</v>
      </c>
      <c r="C82" s="109"/>
      <c r="D82" s="109"/>
      <c r="E82" s="109"/>
      <c r="F82" s="52" t="s">
        <v>71</v>
      </c>
      <c r="G82" s="160" t="s">
        <v>18</v>
      </c>
      <c r="H82" s="160"/>
      <c r="I82" s="160"/>
      <c r="J82" s="75" t="s">
        <v>44</v>
      </c>
      <c r="K82" s="18"/>
      <c r="L82" s="18"/>
      <c r="M82" s="18"/>
      <c r="N82" s="18"/>
      <c r="O82" s="17"/>
    </row>
    <row r="83" spans="2:15" s="7" customFormat="1" ht="20.100000000000001" customHeight="1">
      <c r="B83" s="149" t="s">
        <v>0</v>
      </c>
      <c r="C83" s="149"/>
      <c r="D83" s="149"/>
      <c r="E83" s="149"/>
      <c r="F83" s="76">
        <v>6</v>
      </c>
      <c r="G83" s="154"/>
      <c r="H83" s="154"/>
      <c r="I83" s="154"/>
      <c r="J83" s="33">
        <f>ROUND((F83*G83),2)</f>
        <v>0</v>
      </c>
      <c r="K83" s="18"/>
      <c r="L83" s="18"/>
      <c r="M83" s="18"/>
      <c r="N83" s="18"/>
      <c r="O83" s="17"/>
    </row>
    <row r="84" spans="2:15" s="7" customFormat="1" ht="20.100000000000001" customHeight="1">
      <c r="B84" s="149" t="s">
        <v>89</v>
      </c>
      <c r="C84" s="149"/>
      <c r="D84" s="149"/>
      <c r="E84" s="149"/>
      <c r="F84" s="76">
        <v>300</v>
      </c>
      <c r="G84" s="154"/>
      <c r="H84" s="154"/>
      <c r="I84" s="154"/>
      <c r="J84" s="33">
        <f>ROUND((F84*G84),2)</f>
        <v>0</v>
      </c>
      <c r="K84" s="18"/>
      <c r="L84" s="18"/>
      <c r="M84" s="18"/>
      <c r="N84" s="18"/>
      <c r="O84" s="17"/>
    </row>
    <row r="85" spans="2:15" s="7" customFormat="1" ht="20.100000000000001" customHeight="1">
      <c r="B85" s="153" t="s">
        <v>44</v>
      </c>
      <c r="C85" s="153"/>
      <c r="D85" s="153"/>
      <c r="E85" s="153"/>
      <c r="F85" s="153"/>
      <c r="G85" s="153"/>
      <c r="H85" s="153"/>
      <c r="I85" s="153"/>
      <c r="J85" s="39">
        <f>ROUND(J83+J84,2)</f>
        <v>0</v>
      </c>
      <c r="K85" s="18"/>
      <c r="L85" s="18"/>
      <c r="M85" s="18"/>
      <c r="N85" s="18"/>
      <c r="O85" s="17"/>
    </row>
    <row r="86" spans="2:15" s="7" customFormat="1" ht="20.100000000000001" customHeight="1">
      <c r="B86" s="73"/>
      <c r="C86" s="73"/>
      <c r="D86" s="73"/>
      <c r="E86" s="73"/>
      <c r="F86" s="73"/>
      <c r="G86" s="73"/>
      <c r="H86" s="73"/>
      <c r="I86" s="73"/>
      <c r="J86" s="77"/>
      <c r="K86" s="18"/>
      <c r="L86" s="18"/>
      <c r="M86" s="18"/>
      <c r="N86" s="18"/>
      <c r="O86" s="17"/>
    </row>
    <row r="87" spans="2:15" s="7" customFormat="1" ht="20.100000000000001" customHeight="1">
      <c r="B87" s="109" t="s">
        <v>96</v>
      </c>
      <c r="C87" s="109"/>
      <c r="D87" s="109"/>
      <c r="E87" s="109"/>
      <c r="F87" s="52" t="s">
        <v>71</v>
      </c>
      <c r="G87" s="160" t="s">
        <v>18</v>
      </c>
      <c r="H87" s="160"/>
      <c r="I87" s="160"/>
      <c r="J87" s="75" t="s">
        <v>44</v>
      </c>
      <c r="K87" s="18"/>
      <c r="L87" s="18"/>
      <c r="M87" s="18"/>
      <c r="N87" s="18"/>
      <c r="O87" s="17"/>
    </row>
    <row r="88" spans="2:15" s="7" customFormat="1" ht="20.100000000000001" customHeight="1">
      <c r="B88" s="149" t="s">
        <v>0</v>
      </c>
      <c r="C88" s="149"/>
      <c r="D88" s="149"/>
      <c r="E88" s="149"/>
      <c r="F88" s="53">
        <v>1</v>
      </c>
      <c r="G88" s="154"/>
      <c r="H88" s="154"/>
      <c r="I88" s="154"/>
      <c r="J88" s="33">
        <f>ROUND((F88*G88),2)</f>
        <v>0</v>
      </c>
      <c r="K88" s="18"/>
      <c r="L88" s="18"/>
      <c r="M88" s="18"/>
      <c r="N88" s="18"/>
      <c r="O88" s="17"/>
    </row>
    <row r="89" spans="2:15" s="7" customFormat="1" ht="20.100000000000001" customHeight="1">
      <c r="B89" s="149" t="s">
        <v>89</v>
      </c>
      <c r="C89" s="149"/>
      <c r="D89" s="149"/>
      <c r="E89" s="149"/>
      <c r="F89" s="53">
        <v>250</v>
      </c>
      <c r="G89" s="154"/>
      <c r="H89" s="154"/>
      <c r="I89" s="154"/>
      <c r="J89" s="33">
        <f>ROUND((F89*G89),2)</f>
        <v>0</v>
      </c>
      <c r="K89" s="18"/>
      <c r="L89" s="18"/>
      <c r="M89" s="18"/>
      <c r="N89" s="18"/>
      <c r="O89" s="17"/>
    </row>
    <row r="90" spans="2:15" s="7" customFormat="1" ht="20.100000000000001" customHeight="1">
      <c r="B90" s="153" t="s">
        <v>44</v>
      </c>
      <c r="C90" s="153"/>
      <c r="D90" s="153"/>
      <c r="E90" s="153"/>
      <c r="F90" s="153"/>
      <c r="G90" s="153"/>
      <c r="H90" s="153"/>
      <c r="I90" s="153"/>
      <c r="J90" s="39">
        <f>ROUND(J88+J89,2)</f>
        <v>0</v>
      </c>
      <c r="K90" s="18"/>
      <c r="L90" s="18"/>
      <c r="M90" s="18"/>
      <c r="N90" s="18"/>
      <c r="O90" s="17"/>
    </row>
    <row r="91" spans="2:15" s="7" customFormat="1" ht="20.100000000000001" customHeight="1">
      <c r="B91" s="73"/>
      <c r="C91" s="73"/>
      <c r="D91" s="73"/>
      <c r="E91" s="73"/>
      <c r="F91" s="73"/>
      <c r="G91" s="73"/>
      <c r="H91" s="73"/>
      <c r="I91" s="73"/>
      <c r="J91" s="77"/>
      <c r="K91" s="18"/>
      <c r="L91" s="18"/>
      <c r="M91" s="18"/>
      <c r="N91" s="18"/>
      <c r="O91" s="17"/>
    </row>
    <row r="92" spans="2:15" s="7" customFormat="1" ht="20.100000000000001" customHeight="1">
      <c r="B92" s="109" t="s">
        <v>97</v>
      </c>
      <c r="C92" s="109"/>
      <c r="D92" s="109"/>
      <c r="E92" s="109"/>
      <c r="F92" s="52" t="s">
        <v>71</v>
      </c>
      <c r="G92" s="160" t="s">
        <v>18</v>
      </c>
      <c r="H92" s="160"/>
      <c r="I92" s="160"/>
      <c r="J92" s="75" t="s">
        <v>44</v>
      </c>
      <c r="K92" s="18"/>
      <c r="L92" s="18"/>
      <c r="M92" s="18"/>
      <c r="N92" s="18"/>
      <c r="O92" s="17"/>
    </row>
    <row r="93" spans="2:15" s="7" customFormat="1" ht="20.100000000000001" customHeight="1">
      <c r="B93" s="149" t="s">
        <v>0</v>
      </c>
      <c r="C93" s="149"/>
      <c r="D93" s="149"/>
      <c r="E93" s="149"/>
      <c r="F93" s="53">
        <v>3</v>
      </c>
      <c r="G93" s="154"/>
      <c r="H93" s="154"/>
      <c r="I93" s="154"/>
      <c r="J93" s="33">
        <f>ROUND((F93*G93),2)</f>
        <v>0</v>
      </c>
      <c r="K93" s="18"/>
      <c r="L93" s="18"/>
      <c r="M93" s="18"/>
      <c r="N93" s="18"/>
      <c r="O93" s="17"/>
    </row>
    <row r="94" spans="2:15" s="7" customFormat="1" ht="20.100000000000001" customHeight="1">
      <c r="B94" s="149" t="s">
        <v>89</v>
      </c>
      <c r="C94" s="149"/>
      <c r="D94" s="149"/>
      <c r="E94" s="149"/>
      <c r="F94" s="53">
        <v>150</v>
      </c>
      <c r="G94" s="154"/>
      <c r="H94" s="154"/>
      <c r="I94" s="154"/>
      <c r="J94" s="33">
        <f>ROUND((F94*G94),2)</f>
        <v>0</v>
      </c>
      <c r="K94" s="18"/>
      <c r="L94" s="18"/>
      <c r="M94" s="18"/>
      <c r="N94" s="18"/>
      <c r="O94" s="17"/>
    </row>
    <row r="95" spans="2:15" s="7" customFormat="1" ht="21.75" customHeight="1">
      <c r="B95" s="153" t="s">
        <v>44</v>
      </c>
      <c r="C95" s="153"/>
      <c r="D95" s="153"/>
      <c r="E95" s="153"/>
      <c r="F95" s="153"/>
      <c r="G95" s="153"/>
      <c r="H95" s="153"/>
      <c r="I95" s="153"/>
      <c r="J95" s="39">
        <f>ROUND(J93+J94,2)</f>
        <v>0</v>
      </c>
      <c r="K95" s="18"/>
      <c r="L95" s="18"/>
      <c r="M95" s="18"/>
      <c r="N95" s="18"/>
      <c r="O95" s="17"/>
    </row>
    <row r="96" spans="2:15" s="7" customFormat="1" ht="20.100000000000001" customHeight="1">
      <c r="B96" s="73"/>
      <c r="C96" s="73"/>
      <c r="D96" s="73"/>
      <c r="E96" s="73"/>
      <c r="F96" s="73"/>
      <c r="G96" s="73"/>
      <c r="H96" s="73"/>
      <c r="I96" s="73"/>
      <c r="J96" s="77"/>
      <c r="K96" s="18"/>
      <c r="L96" s="18"/>
      <c r="M96" s="18"/>
      <c r="N96" s="18"/>
      <c r="O96" s="17"/>
    </row>
    <row r="97" spans="2:15" ht="8.25" customHeight="1">
      <c r="K97" s="8"/>
      <c r="L97" s="8"/>
      <c r="M97" s="8"/>
      <c r="N97" s="8"/>
      <c r="O97" s="17"/>
    </row>
    <row r="98" spans="2:15" ht="20.100000000000001" customHeight="1">
      <c r="B98" s="150" t="s">
        <v>34</v>
      </c>
      <c r="C98" s="151"/>
      <c r="D98" s="151"/>
      <c r="E98" s="151"/>
      <c r="F98" s="151"/>
      <c r="G98" s="151"/>
      <c r="H98" s="151"/>
      <c r="I98" s="151"/>
      <c r="J98" s="152"/>
      <c r="K98" s="8"/>
      <c r="L98" s="8"/>
      <c r="M98" s="8"/>
      <c r="N98" s="8"/>
      <c r="O98" s="17"/>
    </row>
    <row r="99" spans="2:15" ht="38.25" customHeight="1">
      <c r="B99" s="109" t="s">
        <v>98</v>
      </c>
      <c r="C99" s="109"/>
      <c r="D99" s="109"/>
      <c r="E99" s="109"/>
      <c r="F99" s="52" t="s">
        <v>71</v>
      </c>
      <c r="G99" s="146" t="s">
        <v>18</v>
      </c>
      <c r="H99" s="147"/>
      <c r="I99" s="148"/>
      <c r="J99" s="44" t="s">
        <v>44</v>
      </c>
      <c r="K99" s="8"/>
      <c r="L99" s="8"/>
      <c r="M99" s="8"/>
      <c r="N99" s="8"/>
      <c r="O99" s="17"/>
    </row>
    <row r="100" spans="2:15" ht="26.25" customHeight="1">
      <c r="B100" s="149" t="s">
        <v>0</v>
      </c>
      <c r="C100" s="149"/>
      <c r="D100" s="149"/>
      <c r="E100" s="149"/>
      <c r="F100" s="78">
        <v>5</v>
      </c>
      <c r="G100" s="154"/>
      <c r="H100" s="154"/>
      <c r="I100" s="154"/>
      <c r="J100" s="33">
        <f>ROUND(F100*G100,2)</f>
        <v>0</v>
      </c>
      <c r="K100" s="8"/>
      <c r="L100" s="8"/>
      <c r="M100" s="8"/>
      <c r="N100" s="8"/>
      <c r="O100" s="17"/>
    </row>
    <row r="101" spans="2:15" ht="24.75" customHeight="1">
      <c r="B101" s="150" t="s">
        <v>99</v>
      </c>
      <c r="C101" s="151"/>
      <c r="D101" s="151"/>
      <c r="E101" s="152"/>
      <c r="F101" s="52" t="s">
        <v>71</v>
      </c>
      <c r="G101" s="146" t="s">
        <v>18</v>
      </c>
      <c r="H101" s="147"/>
      <c r="I101" s="148"/>
      <c r="J101" s="75" t="s">
        <v>44</v>
      </c>
      <c r="K101" s="8"/>
      <c r="L101" s="8"/>
      <c r="M101" s="8"/>
      <c r="N101" s="8"/>
      <c r="O101" s="17"/>
    </row>
    <row r="102" spans="2:15" ht="23.25" customHeight="1">
      <c r="B102" s="149" t="s">
        <v>0</v>
      </c>
      <c r="C102" s="149"/>
      <c r="D102" s="149"/>
      <c r="E102" s="149"/>
      <c r="F102" s="78">
        <v>1</v>
      </c>
      <c r="G102" s="154"/>
      <c r="H102" s="154"/>
      <c r="I102" s="154"/>
      <c r="J102" s="33">
        <f>ROUND(F102*G102,2)</f>
        <v>0</v>
      </c>
      <c r="K102" s="8"/>
      <c r="L102" s="8"/>
      <c r="M102" s="8"/>
      <c r="N102" s="8"/>
      <c r="O102" s="17"/>
    </row>
    <row r="103" spans="2:15" ht="20.100000000000001" customHeight="1">
      <c r="B103" s="149" t="s">
        <v>35</v>
      </c>
      <c r="C103" s="149"/>
      <c r="D103" s="149"/>
      <c r="E103" s="149"/>
      <c r="F103" s="56">
        <v>10</v>
      </c>
      <c r="G103" s="143"/>
      <c r="H103" s="144"/>
      <c r="I103" s="145"/>
      <c r="J103" s="33">
        <f>ROUND(F103*G103,2)</f>
        <v>0</v>
      </c>
      <c r="K103" s="8"/>
      <c r="L103" s="8"/>
      <c r="M103" s="8"/>
      <c r="N103" s="8"/>
      <c r="O103" s="17"/>
    </row>
    <row r="104" spans="2:15" ht="20.100000000000001" customHeight="1">
      <c r="B104" s="153" t="s">
        <v>44</v>
      </c>
      <c r="C104" s="153"/>
      <c r="D104" s="153"/>
      <c r="E104" s="153"/>
      <c r="F104" s="153"/>
      <c r="G104" s="153"/>
      <c r="H104" s="153"/>
      <c r="I104" s="153"/>
      <c r="J104" s="37">
        <f>ROUND(J103+J102+J100,2)</f>
        <v>0</v>
      </c>
      <c r="K104" s="8"/>
      <c r="L104" s="8"/>
      <c r="M104" s="8"/>
      <c r="N104" s="8"/>
      <c r="O104" s="17"/>
    </row>
    <row r="105" spans="2:15" ht="20.100000000000001" customHeight="1">
      <c r="B105" s="73"/>
      <c r="C105" s="73"/>
      <c r="D105" s="73"/>
      <c r="E105" s="73"/>
      <c r="F105" s="73"/>
      <c r="G105" s="73"/>
      <c r="H105" s="73"/>
      <c r="I105" s="73"/>
      <c r="J105" s="18"/>
      <c r="K105" s="8"/>
      <c r="L105" s="8"/>
      <c r="M105" s="8"/>
      <c r="N105" s="8"/>
      <c r="O105" s="17"/>
    </row>
    <row r="107" spans="2:15">
      <c r="B107" s="159" t="s">
        <v>75</v>
      </c>
      <c r="C107" s="159"/>
      <c r="D107" s="159"/>
      <c r="E107" s="159"/>
      <c r="F107" s="159"/>
      <c r="G107" s="159"/>
      <c r="H107" s="159"/>
      <c r="I107" s="159"/>
      <c r="J107" s="82">
        <f>ROUND(J104+J95+J90+J85+J80++J75+J70+J65+J60+J55+J50+J45+J40+J35+J30+J25+J20+J14,2)</f>
        <v>0</v>
      </c>
    </row>
    <row r="109" spans="2:15">
      <c r="B109" s="5"/>
    </row>
  </sheetData>
  <mergeCells count="140">
    <mergeCell ref="B60:I60"/>
    <mergeCell ref="B65:I65"/>
    <mergeCell ref="G69:I69"/>
    <mergeCell ref="B92:E92"/>
    <mergeCell ref="G92:I92"/>
    <mergeCell ref="B82:E82"/>
    <mergeCell ref="G82:I82"/>
    <mergeCell ref="B83:E83"/>
    <mergeCell ref="G83:I83"/>
    <mergeCell ref="B84:E84"/>
    <mergeCell ref="G84:I84"/>
    <mergeCell ref="B85:I85"/>
    <mergeCell ref="B87:E87"/>
    <mergeCell ref="G87:I87"/>
    <mergeCell ref="G88:I88"/>
    <mergeCell ref="B89:E89"/>
    <mergeCell ref="G89:I89"/>
    <mergeCell ref="B90:I90"/>
    <mergeCell ref="B80:I80"/>
    <mergeCell ref="G78:I78"/>
    <mergeCell ref="B103:E103"/>
    <mergeCell ref="G103:I103"/>
    <mergeCell ref="B99:E99"/>
    <mergeCell ref="B101:E101"/>
    <mergeCell ref="B100:E100"/>
    <mergeCell ref="B102:E102"/>
    <mergeCell ref="B77:E77"/>
    <mergeCell ref="G77:I77"/>
    <mergeCell ref="B72:E72"/>
    <mergeCell ref="G72:I72"/>
    <mergeCell ref="B73:E73"/>
    <mergeCell ref="G73:I73"/>
    <mergeCell ref="B74:E74"/>
    <mergeCell ref="G74:I74"/>
    <mergeCell ref="B75:I75"/>
    <mergeCell ref="B93:E93"/>
    <mergeCell ref="G93:I93"/>
    <mergeCell ref="B94:E94"/>
    <mergeCell ref="G94:I94"/>
    <mergeCell ref="B95:I95"/>
    <mergeCell ref="G101:I101"/>
    <mergeCell ref="G102:I102"/>
    <mergeCell ref="B98:J98"/>
    <mergeCell ref="B88:E88"/>
    <mergeCell ref="K12:N12"/>
    <mergeCell ref="O12:O13"/>
    <mergeCell ref="B13:E13"/>
    <mergeCell ref="K13:N13"/>
    <mergeCell ref="B107:I107"/>
    <mergeCell ref="B14:I14"/>
    <mergeCell ref="B55:I55"/>
    <mergeCell ref="B20:I20"/>
    <mergeCell ref="B25:I25"/>
    <mergeCell ref="B30:I30"/>
    <mergeCell ref="B35:I35"/>
    <mergeCell ref="B52:E52"/>
    <mergeCell ref="B53:E53"/>
    <mergeCell ref="B19:E19"/>
    <mergeCell ref="B18:E18"/>
    <mergeCell ref="G38:I38"/>
    <mergeCell ref="B17:E17"/>
    <mergeCell ref="G64:I64"/>
    <mergeCell ref="B40:I40"/>
    <mergeCell ref="B45:I45"/>
    <mergeCell ref="B50:I50"/>
    <mergeCell ref="G62:I62"/>
    <mergeCell ref="B63:E63"/>
    <mergeCell ref="G63:I63"/>
    <mergeCell ref="B104:I104"/>
    <mergeCell ref="G100:I100"/>
    <mergeCell ref="G99:I99"/>
    <mergeCell ref="A5:J5"/>
    <mergeCell ref="B34:E34"/>
    <mergeCell ref="G34:I34"/>
    <mergeCell ref="B37:E37"/>
    <mergeCell ref="G37:I37"/>
    <mergeCell ref="G23:I23"/>
    <mergeCell ref="B24:E24"/>
    <mergeCell ref="G24:I24"/>
    <mergeCell ref="B22:E22"/>
    <mergeCell ref="G22:I22"/>
    <mergeCell ref="B27:E27"/>
    <mergeCell ref="G27:I27"/>
    <mergeCell ref="B11:E11"/>
    <mergeCell ref="B16:E16"/>
    <mergeCell ref="B23:E23"/>
    <mergeCell ref="B68:E68"/>
    <mergeCell ref="G68:I68"/>
    <mergeCell ref="G39:I39"/>
    <mergeCell ref="G29:I29"/>
    <mergeCell ref="B12:E12"/>
    <mergeCell ref="B64:E64"/>
    <mergeCell ref="B67:E67"/>
    <mergeCell ref="G67:I67"/>
    <mergeCell ref="B39:E39"/>
    <mergeCell ref="B38:E38"/>
    <mergeCell ref="B79:E79"/>
    <mergeCell ref="G79:I79"/>
    <mergeCell ref="G43:I43"/>
    <mergeCell ref="B44:E44"/>
    <mergeCell ref="G44:I44"/>
    <mergeCell ref="B47:E47"/>
    <mergeCell ref="B43:E43"/>
    <mergeCell ref="B48:E48"/>
    <mergeCell ref="G48:I48"/>
    <mergeCell ref="B49:E49"/>
    <mergeCell ref="G49:I49"/>
    <mergeCell ref="G57:I57"/>
    <mergeCell ref="B58:E58"/>
    <mergeCell ref="G58:I58"/>
    <mergeCell ref="B78:E78"/>
    <mergeCell ref="B70:I70"/>
    <mergeCell ref="B62:E62"/>
    <mergeCell ref="G47:I47"/>
    <mergeCell ref="B57:E57"/>
    <mergeCell ref="B69:E69"/>
    <mergeCell ref="B2:J4"/>
    <mergeCell ref="B6:J6"/>
    <mergeCell ref="G53:I53"/>
    <mergeCell ref="G54:I54"/>
    <mergeCell ref="G52:I52"/>
    <mergeCell ref="B28:E28"/>
    <mergeCell ref="G28:I28"/>
    <mergeCell ref="B29:E29"/>
    <mergeCell ref="B59:E59"/>
    <mergeCell ref="G59:I59"/>
    <mergeCell ref="B54:E54"/>
    <mergeCell ref="G11:I11"/>
    <mergeCell ref="G12:I12"/>
    <mergeCell ref="G13:I13"/>
    <mergeCell ref="G16:I16"/>
    <mergeCell ref="G17:I17"/>
    <mergeCell ref="G18:I18"/>
    <mergeCell ref="G19:I19"/>
    <mergeCell ref="B42:E42"/>
    <mergeCell ref="G42:I42"/>
    <mergeCell ref="B32:E32"/>
    <mergeCell ref="G32:I32"/>
    <mergeCell ref="B33:E33"/>
    <mergeCell ref="G33:I33"/>
  </mergeCells>
  <printOptions horizontalCentered="1" verticalCentered="1"/>
  <pageMargins left="0.35433070866141736" right="0.47244094488188981" top="0.03" bottom="0.51181102362204722" header="0.74" footer="0.51181102362204722"/>
  <pageSetup scale="97" fitToWidth="2" fitToHeight="2" orientation="landscape" verticalDpi="300" r:id="rId1"/>
  <headerFooter alignWithMargins="0"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90" zoomScaleNormal="90" workbookViewId="0">
      <selection activeCell="D28" sqref="D28"/>
    </sheetView>
  </sheetViews>
  <sheetFormatPr baseColWidth="10" defaultColWidth="11.42578125" defaultRowHeight="15"/>
  <cols>
    <col min="1" max="1" width="43.5703125" style="1" customWidth="1"/>
    <col min="2" max="2" width="37.42578125" style="1" customWidth="1"/>
    <col min="3" max="3" width="22.85546875" style="1" customWidth="1"/>
    <col min="4" max="4" width="55.140625" style="1" customWidth="1"/>
    <col min="5" max="6" width="10.7109375" style="1" customWidth="1"/>
    <col min="7" max="7" width="13" style="1" customWidth="1"/>
    <col min="8" max="8" width="13.28515625" style="1" bestFit="1" customWidth="1"/>
    <col min="9" max="16384" width="11.42578125" style="1"/>
  </cols>
  <sheetData>
    <row r="1" spans="1:8">
      <c r="A1" s="86" t="s">
        <v>49</v>
      </c>
      <c r="B1" s="87"/>
      <c r="C1" s="87"/>
      <c r="D1" s="87"/>
    </row>
    <row r="2" spans="1:8">
      <c r="A2" s="87"/>
      <c r="B2" s="87"/>
      <c r="C2" s="87"/>
      <c r="D2" s="87"/>
    </row>
    <row r="3" spans="1:8">
      <c r="A3" s="87"/>
      <c r="B3" s="87"/>
      <c r="C3" s="87"/>
      <c r="D3" s="87"/>
    </row>
    <row r="4" spans="1:8" ht="8.25" customHeight="1">
      <c r="A4" s="6"/>
      <c r="B4" s="6"/>
      <c r="C4" s="6"/>
      <c r="D4" s="6"/>
    </row>
    <row r="5" spans="1:8" ht="8.25" customHeight="1">
      <c r="A5" s="6"/>
      <c r="B5" s="6"/>
      <c r="C5" s="6"/>
      <c r="D5" s="6"/>
    </row>
    <row r="6" spans="1:8" ht="8.25" customHeight="1">
      <c r="A6" s="6"/>
      <c r="B6" s="6"/>
      <c r="C6" s="6"/>
      <c r="D6" s="6"/>
    </row>
    <row r="7" spans="1:8" ht="32.25" customHeight="1">
      <c r="A7" s="88" t="s">
        <v>50</v>
      </c>
      <c r="B7" s="89"/>
      <c r="C7" s="89"/>
      <c r="D7" s="89"/>
    </row>
    <row r="8" spans="1:8" ht="7.5" customHeight="1">
      <c r="A8" s="40"/>
      <c r="B8" s="40"/>
      <c r="C8" s="40"/>
      <c r="D8" s="40"/>
    </row>
    <row r="9" spans="1:8" ht="30" customHeight="1">
      <c r="A9" s="41" t="s">
        <v>51</v>
      </c>
    </row>
    <row r="10" spans="1:8" ht="17.25" customHeight="1">
      <c r="A10" s="90"/>
      <c r="B10" s="90"/>
      <c r="C10" s="90"/>
      <c r="D10" s="90"/>
      <c r="E10" s="3"/>
      <c r="F10" s="3"/>
      <c r="G10" s="3"/>
      <c r="H10" s="3"/>
    </row>
    <row r="15" spans="1:8" ht="36" customHeight="1">
      <c r="A15" s="84" t="s">
        <v>82</v>
      </c>
      <c r="B15" s="84" t="s">
        <v>81</v>
      </c>
      <c r="C15" s="84" t="s">
        <v>86</v>
      </c>
      <c r="D15" s="84" t="s">
        <v>38</v>
      </c>
    </row>
    <row r="16" spans="1:8" ht="31.5" customHeight="1">
      <c r="A16" s="58" t="s">
        <v>77</v>
      </c>
      <c r="B16" s="59">
        <v>6</v>
      </c>
      <c r="C16" s="79"/>
      <c r="D16" s="80">
        <f>ROUND((B16*C16),2)</f>
        <v>0</v>
      </c>
    </row>
    <row r="17" spans="1:4" ht="39" customHeight="1">
      <c r="A17" s="103" t="s">
        <v>69</v>
      </c>
      <c r="B17" s="104"/>
      <c r="C17" s="105"/>
      <c r="D17" s="85">
        <f>ROUND((D16*4),2)</f>
        <v>0</v>
      </c>
    </row>
  </sheetData>
  <mergeCells count="4">
    <mergeCell ref="A17:C17"/>
    <mergeCell ref="A1:D3"/>
    <mergeCell ref="A7:D7"/>
    <mergeCell ref="A10:D10"/>
  </mergeCells>
  <printOptions horizontalCentered="1"/>
  <pageMargins left="0.35433070866141736" right="0.35433070866141736" top="0.19685039370078741" bottom="0.19685039370078741" header="0.59055118110236227" footer="0.51181102362204722"/>
  <pageSetup scale="63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zoomScale="90" zoomScaleNormal="90" workbookViewId="0">
      <selection activeCell="F7" sqref="F7"/>
    </sheetView>
  </sheetViews>
  <sheetFormatPr baseColWidth="10" defaultColWidth="11.42578125" defaultRowHeight="15"/>
  <cols>
    <col min="1" max="1" width="43.5703125" style="1" customWidth="1"/>
    <col min="2" max="2" width="37.42578125" style="1" customWidth="1"/>
    <col min="3" max="3" width="22.85546875" style="1" customWidth="1"/>
    <col min="4" max="4" width="55.140625" style="1" customWidth="1"/>
    <col min="5" max="6" width="10.7109375" style="1" customWidth="1"/>
    <col min="7" max="7" width="13" style="1" customWidth="1"/>
    <col min="8" max="8" width="13.28515625" style="1" bestFit="1" customWidth="1"/>
    <col min="9" max="16384" width="11.42578125" style="1"/>
  </cols>
  <sheetData>
    <row r="1" spans="1:8">
      <c r="A1" s="86" t="s">
        <v>49</v>
      </c>
      <c r="B1" s="87"/>
      <c r="C1" s="87"/>
      <c r="D1" s="87"/>
    </row>
    <row r="2" spans="1:8">
      <c r="A2" s="87"/>
      <c r="B2" s="87"/>
      <c r="C2" s="87"/>
      <c r="D2" s="87"/>
    </row>
    <row r="3" spans="1:8">
      <c r="A3" s="87"/>
      <c r="B3" s="87"/>
      <c r="C3" s="87"/>
      <c r="D3" s="87"/>
    </row>
    <row r="4" spans="1:8" ht="8.25" customHeight="1">
      <c r="A4" s="6"/>
      <c r="B4" s="6"/>
      <c r="C4" s="6"/>
      <c r="D4" s="6"/>
    </row>
    <row r="5" spans="1:8" ht="8.25" customHeight="1">
      <c r="A5" s="6"/>
      <c r="B5" s="6"/>
      <c r="C5" s="6"/>
      <c r="D5" s="6"/>
    </row>
    <row r="6" spans="1:8" ht="8.25" customHeight="1">
      <c r="A6" s="6"/>
      <c r="B6" s="6"/>
      <c r="C6" s="6"/>
      <c r="D6" s="6"/>
    </row>
    <row r="7" spans="1:8" ht="32.25" customHeight="1">
      <c r="A7" s="88" t="s">
        <v>50</v>
      </c>
      <c r="B7" s="89"/>
      <c r="C7" s="89"/>
      <c r="D7" s="89"/>
    </row>
    <row r="8" spans="1:8" ht="7.5" customHeight="1">
      <c r="A8" s="40"/>
      <c r="B8" s="40"/>
      <c r="C8" s="40"/>
      <c r="D8" s="40"/>
    </row>
    <row r="9" spans="1:8" ht="30" customHeight="1">
      <c r="A9" s="41" t="s">
        <v>51</v>
      </c>
    </row>
    <row r="10" spans="1:8" ht="17.25" customHeight="1">
      <c r="A10" s="90"/>
      <c r="B10" s="90"/>
      <c r="C10" s="90"/>
      <c r="D10" s="90"/>
      <c r="E10" s="3"/>
      <c r="F10" s="3"/>
      <c r="G10" s="3"/>
      <c r="H10" s="3"/>
    </row>
    <row r="13" spans="1:8">
      <c r="A13" s="62" t="s">
        <v>101</v>
      </c>
    </row>
    <row r="15" spans="1:8" ht="39.75" customHeight="1">
      <c r="A15" s="57" t="s">
        <v>76</v>
      </c>
      <c r="B15" s="57" t="s">
        <v>71</v>
      </c>
      <c r="C15" s="57" t="s">
        <v>84</v>
      </c>
      <c r="D15" s="57" t="s">
        <v>38</v>
      </c>
    </row>
    <row r="16" spans="1:8" ht="27" customHeight="1">
      <c r="A16" s="63" t="s">
        <v>79</v>
      </c>
      <c r="B16" s="59">
        <v>1</v>
      </c>
      <c r="C16" s="67"/>
      <c r="D16" s="67">
        <f>ROUND((C16*12)*B16,2)</f>
        <v>0</v>
      </c>
    </row>
    <row r="17" spans="1:4" ht="27" customHeight="1">
      <c r="A17" s="57" t="s">
        <v>76</v>
      </c>
      <c r="B17" s="57" t="s">
        <v>71</v>
      </c>
      <c r="C17" s="57" t="s">
        <v>65</v>
      </c>
      <c r="D17" s="57" t="s">
        <v>38</v>
      </c>
    </row>
    <row r="18" spans="1:4" ht="28.5" customHeight="1">
      <c r="A18" s="64" t="s">
        <v>80</v>
      </c>
      <c r="B18" s="65">
        <v>1</v>
      </c>
      <c r="C18" s="66"/>
      <c r="D18" s="66">
        <f>ROUND((B18*C18),2)</f>
        <v>0</v>
      </c>
    </row>
    <row r="19" spans="1:4" ht="22.5" customHeight="1">
      <c r="A19" s="64" t="s">
        <v>90</v>
      </c>
      <c r="B19" s="65">
        <v>10</v>
      </c>
      <c r="C19" s="66"/>
      <c r="D19" s="66">
        <f>ROUND((B19*C19),2)</f>
        <v>0</v>
      </c>
    </row>
    <row r="20" spans="1:4" ht="27.75" customHeight="1">
      <c r="A20" s="91" t="s">
        <v>69</v>
      </c>
      <c r="B20" s="92"/>
      <c r="C20" s="93"/>
      <c r="D20" s="68">
        <f>ROUND((D19+D18+D16)*4,2)</f>
        <v>0</v>
      </c>
    </row>
  </sheetData>
  <mergeCells count="4">
    <mergeCell ref="A1:D3"/>
    <mergeCell ref="A7:D7"/>
    <mergeCell ref="A10:D10"/>
    <mergeCell ref="A20:C20"/>
  </mergeCells>
  <printOptions horizontalCentered="1"/>
  <pageMargins left="0.35433070866141736" right="0.35433070866141736" top="0.19685039370078741" bottom="0.19685039370078741" header="0.59055118110236227" footer="0.51181102362204722"/>
  <pageSetup scale="63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P1 Collecte interne</vt:lpstr>
      <vt:lpstr>P2-Fournitures</vt:lpstr>
      <vt:lpstr>P3-Transport-élimination </vt:lpstr>
      <vt:lpstr>Prestations annexes</vt:lpstr>
      <vt:lpstr>PSE</vt:lpstr>
      <vt:lpstr>'P3-Transport-élimination 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HIA</dc:creator>
  <cp:lastModifiedBy>BARDIEU Melisande SA CL NORMALE DEF</cp:lastModifiedBy>
  <cp:lastPrinted>2025-08-20T13:05:11Z</cp:lastPrinted>
  <dcterms:created xsi:type="dcterms:W3CDTF">1998-11-04T06:51:37Z</dcterms:created>
  <dcterms:modified xsi:type="dcterms:W3CDTF">2025-09-29T14:09:46Z</dcterms:modified>
</cp:coreProperties>
</file>